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veta\Desktop\"/>
    </mc:Choice>
  </mc:AlternateContent>
  <bookViews>
    <workbookView xWindow="0" yWindow="0" windowWidth="24000" windowHeight="9045"/>
  </bookViews>
  <sheets>
    <sheet name="Zhotovenie ..." sheetId="2" r:id="rId1"/>
  </sheets>
  <definedNames>
    <definedName name="_xlnm._FilterDatabase" localSheetId="0" hidden="1">'Zhotovenie ...'!$C$125:$K$173</definedName>
    <definedName name="_xlnm.Print_Titles" localSheetId="0">'Zhotovenie ...'!$125:$125</definedName>
    <definedName name="_xlnm.Print_Area" localSheetId="0">'Zhotovenie ...'!$C$4:$J$76,'Zhotovenie ...'!$C$113:$K$173</definedName>
  </definedNames>
  <calcPr calcId="162913"/>
</workbook>
</file>

<file path=xl/calcChain.xml><?xml version="1.0" encoding="utf-8"?>
<calcChain xmlns="http://schemas.openxmlformats.org/spreadsheetml/2006/main">
  <c r="J37" i="2" l="1"/>
  <c r="J36" i="2"/>
  <c r="J35" i="2"/>
  <c r="BI173" i="2"/>
  <c r="BH173" i="2"/>
  <c r="BG173" i="2"/>
  <c r="BE173" i="2"/>
  <c r="BK173" i="2"/>
  <c r="J173" i="2" s="1"/>
  <c r="BF173" i="2" s="1"/>
  <c r="BI172" i="2"/>
  <c r="BH172" i="2"/>
  <c r="BG172" i="2"/>
  <c r="BE172" i="2"/>
  <c r="BK172" i="2"/>
  <c r="J172" i="2" s="1"/>
  <c r="BF172" i="2" s="1"/>
  <c r="BI171" i="2"/>
  <c r="BH171" i="2"/>
  <c r="BG171" i="2"/>
  <c r="BE171" i="2"/>
  <c r="BK171" i="2"/>
  <c r="J171" i="2"/>
  <c r="BF171" i="2" s="1"/>
  <c r="BI169" i="2"/>
  <c r="BH169" i="2"/>
  <c r="BG169" i="2"/>
  <c r="BE169" i="2"/>
  <c r="T169" i="2"/>
  <c r="R169" i="2"/>
  <c r="R166" i="2" s="1"/>
  <c r="P169" i="2"/>
  <c r="BK169" i="2"/>
  <c r="J169" i="2"/>
  <c r="BF169" i="2"/>
  <c r="BI168" i="2"/>
  <c r="BH168" i="2"/>
  <c r="BG168" i="2"/>
  <c r="BE168" i="2"/>
  <c r="T168" i="2"/>
  <c r="R168" i="2"/>
  <c r="P168" i="2"/>
  <c r="BK168" i="2"/>
  <c r="J168" i="2"/>
  <c r="BF168" i="2" s="1"/>
  <c r="BI167" i="2"/>
  <c r="BH167" i="2"/>
  <c r="BG167" i="2"/>
  <c r="BE167" i="2"/>
  <c r="T167" i="2"/>
  <c r="R167" i="2"/>
  <c r="P167" i="2"/>
  <c r="P166" i="2" s="1"/>
  <c r="BK167" i="2"/>
  <c r="J167" i="2"/>
  <c r="BF167" i="2" s="1"/>
  <c r="BI165" i="2"/>
  <c r="BH165" i="2"/>
  <c r="BG165" i="2"/>
  <c r="BE165" i="2"/>
  <c r="T165" i="2"/>
  <c r="T163" i="2" s="1"/>
  <c r="R165" i="2"/>
  <c r="P165" i="2"/>
  <c r="BK165" i="2"/>
  <c r="J165" i="2"/>
  <c r="BF165" i="2" s="1"/>
  <c r="BI164" i="2"/>
  <c r="BH164" i="2"/>
  <c r="BG164" i="2"/>
  <c r="BE164" i="2"/>
  <c r="T164" i="2"/>
  <c r="R164" i="2"/>
  <c r="R163" i="2"/>
  <c r="P164" i="2"/>
  <c r="BK164" i="2"/>
  <c r="BK163" i="2"/>
  <c r="J163" i="2" s="1"/>
  <c r="J104" i="2" s="1"/>
  <c r="J164" i="2"/>
  <c r="BF164" i="2" s="1"/>
  <c r="BI162" i="2"/>
  <c r="BH162" i="2"/>
  <c r="BG162" i="2"/>
  <c r="BE162" i="2"/>
  <c r="T162" i="2"/>
  <c r="R162" i="2"/>
  <c r="P162" i="2"/>
  <c r="BK162" i="2"/>
  <c r="J162" i="2"/>
  <c r="BF162" i="2"/>
  <c r="BI161" i="2"/>
  <c r="BH161" i="2"/>
  <c r="BG161" i="2"/>
  <c r="BE161" i="2"/>
  <c r="T161" i="2"/>
  <c r="R161" i="2"/>
  <c r="P161" i="2"/>
  <c r="BK161" i="2"/>
  <c r="J161" i="2"/>
  <c r="BF161" i="2"/>
  <c r="BI160" i="2"/>
  <c r="BH160" i="2"/>
  <c r="BG160" i="2"/>
  <c r="BE160" i="2"/>
  <c r="T160" i="2"/>
  <c r="R160" i="2"/>
  <c r="P160" i="2"/>
  <c r="BK160" i="2"/>
  <c r="J160" i="2"/>
  <c r="BF160" i="2" s="1"/>
  <c r="BI159" i="2"/>
  <c r="BH159" i="2"/>
  <c r="BG159" i="2"/>
  <c r="BE159" i="2"/>
  <c r="T159" i="2"/>
  <c r="R159" i="2"/>
  <c r="P159" i="2"/>
  <c r="BK159" i="2"/>
  <c r="J159" i="2"/>
  <c r="BF159" i="2"/>
  <c r="BI158" i="2"/>
  <c r="BH158" i="2"/>
  <c r="BG158" i="2"/>
  <c r="BE158" i="2"/>
  <c r="T158" i="2"/>
  <c r="R158" i="2"/>
  <c r="P158" i="2"/>
  <c r="BK158" i="2"/>
  <c r="J158" i="2"/>
  <c r="BF158" i="2" s="1"/>
  <c r="BI157" i="2"/>
  <c r="BH157" i="2"/>
  <c r="BG157" i="2"/>
  <c r="BE157" i="2"/>
  <c r="T157" i="2"/>
  <c r="R157" i="2"/>
  <c r="P157" i="2"/>
  <c r="BK157" i="2"/>
  <c r="J157" i="2"/>
  <c r="BF157" i="2" s="1"/>
  <c r="BI156" i="2"/>
  <c r="BH156" i="2"/>
  <c r="BG156" i="2"/>
  <c r="BE156" i="2"/>
  <c r="T156" i="2"/>
  <c r="R156" i="2"/>
  <c r="P156" i="2"/>
  <c r="BK156" i="2"/>
  <c r="J156" i="2"/>
  <c r="BF156" i="2"/>
  <c r="BI155" i="2"/>
  <c r="BH155" i="2"/>
  <c r="BG155" i="2"/>
  <c r="BE155" i="2"/>
  <c r="T155" i="2"/>
  <c r="R155" i="2"/>
  <c r="P155" i="2"/>
  <c r="BK155" i="2"/>
  <c r="J155" i="2"/>
  <c r="BF155" i="2"/>
  <c r="BI154" i="2"/>
  <c r="BH154" i="2"/>
  <c r="BG154" i="2"/>
  <c r="BE154" i="2"/>
  <c r="T154" i="2"/>
  <c r="R154" i="2"/>
  <c r="P154" i="2"/>
  <c r="BK154" i="2"/>
  <c r="J154" i="2"/>
  <c r="BF154" i="2" s="1"/>
  <c r="BI153" i="2"/>
  <c r="BH153" i="2"/>
  <c r="BG153" i="2"/>
  <c r="BE153" i="2"/>
  <c r="T153" i="2"/>
  <c r="T152" i="2" s="1"/>
  <c r="T151" i="2" s="1"/>
  <c r="R153" i="2"/>
  <c r="P153" i="2"/>
  <c r="BK153" i="2"/>
  <c r="J153" i="2"/>
  <c r="BF153" i="2" s="1"/>
  <c r="BI150" i="2"/>
  <c r="BH150" i="2"/>
  <c r="BG150" i="2"/>
  <c r="BE150" i="2"/>
  <c r="T150" i="2"/>
  <c r="T149" i="2"/>
  <c r="R150" i="2"/>
  <c r="R149" i="2" s="1"/>
  <c r="P150" i="2"/>
  <c r="P149" i="2" s="1"/>
  <c r="BK150" i="2"/>
  <c r="BK149" i="2"/>
  <c r="J149" i="2" s="1"/>
  <c r="J101" i="2" s="1"/>
  <c r="J150" i="2"/>
  <c r="BF150" i="2" s="1"/>
  <c r="BI148" i="2"/>
  <c r="BH148" i="2"/>
  <c r="BG148" i="2"/>
  <c r="BE148" i="2"/>
  <c r="T148" i="2"/>
  <c r="R148" i="2"/>
  <c r="P148" i="2"/>
  <c r="BK148" i="2"/>
  <c r="J148" i="2"/>
  <c r="BF148" i="2" s="1"/>
  <c r="BI147" i="2"/>
  <c r="BH147" i="2"/>
  <c r="BG147" i="2"/>
  <c r="BE147" i="2"/>
  <c r="T147" i="2"/>
  <c r="R147" i="2"/>
  <c r="P147" i="2"/>
  <c r="BK147" i="2"/>
  <c r="J147" i="2"/>
  <c r="BF147" i="2"/>
  <c r="BI146" i="2"/>
  <c r="BH146" i="2"/>
  <c r="BG146" i="2"/>
  <c r="BE146" i="2"/>
  <c r="T146" i="2"/>
  <c r="R146" i="2"/>
  <c r="R144" i="2" s="1"/>
  <c r="P146" i="2"/>
  <c r="BK146" i="2"/>
  <c r="J146" i="2"/>
  <c r="BF146" i="2" s="1"/>
  <c r="BI145" i="2"/>
  <c r="BH145" i="2"/>
  <c r="BG145" i="2"/>
  <c r="BE145" i="2"/>
  <c r="T145" i="2"/>
  <c r="T144" i="2" s="1"/>
  <c r="R145" i="2"/>
  <c r="P145" i="2"/>
  <c r="P144" i="2" s="1"/>
  <c r="BK145" i="2"/>
  <c r="J145" i="2"/>
  <c r="BF145" i="2" s="1"/>
  <c r="BI143" i="2"/>
  <c r="BH143" i="2"/>
  <c r="BG143" i="2"/>
  <c r="BE143" i="2"/>
  <c r="T143" i="2"/>
  <c r="R143" i="2"/>
  <c r="P143" i="2"/>
  <c r="BK143" i="2"/>
  <c r="J143" i="2"/>
  <c r="BF143" i="2"/>
  <c r="BI142" i="2"/>
  <c r="BH142" i="2"/>
  <c r="BG142" i="2"/>
  <c r="BE142" i="2"/>
  <c r="T142" i="2"/>
  <c r="T140" i="2" s="1"/>
  <c r="R142" i="2"/>
  <c r="P142" i="2"/>
  <c r="BK142" i="2"/>
  <c r="J142" i="2"/>
  <c r="BF142" i="2" s="1"/>
  <c r="BI141" i="2"/>
  <c r="BH141" i="2"/>
  <c r="BG141" i="2"/>
  <c r="BE141" i="2"/>
  <c r="T141" i="2"/>
  <c r="R141" i="2"/>
  <c r="R140" i="2" s="1"/>
  <c r="P141" i="2"/>
  <c r="BK141" i="2"/>
  <c r="J141" i="2"/>
  <c r="BF141" i="2" s="1"/>
  <c r="BI139" i="2"/>
  <c r="BH139" i="2"/>
  <c r="BG139" i="2"/>
  <c r="BE139" i="2"/>
  <c r="T139" i="2"/>
  <c r="R139" i="2"/>
  <c r="P139" i="2"/>
  <c r="BK139" i="2"/>
  <c r="J139" i="2"/>
  <c r="BF139" i="2"/>
  <c r="BI138" i="2"/>
  <c r="BH138" i="2"/>
  <c r="BG138" i="2"/>
  <c r="BE138" i="2"/>
  <c r="T138" i="2"/>
  <c r="R138" i="2"/>
  <c r="P138" i="2"/>
  <c r="BK138" i="2"/>
  <c r="J138" i="2"/>
  <c r="BF138" i="2"/>
  <c r="BI137" i="2"/>
  <c r="BH137" i="2"/>
  <c r="BG137" i="2"/>
  <c r="BE137" i="2"/>
  <c r="T137" i="2"/>
  <c r="R137" i="2"/>
  <c r="P137" i="2"/>
  <c r="BK137" i="2"/>
  <c r="J137" i="2"/>
  <c r="BF137" i="2" s="1"/>
  <c r="BI136" i="2"/>
  <c r="BH136" i="2"/>
  <c r="BG136" i="2"/>
  <c r="BE136" i="2"/>
  <c r="T136" i="2"/>
  <c r="R136" i="2"/>
  <c r="P136" i="2"/>
  <c r="BK136" i="2"/>
  <c r="J136" i="2"/>
  <c r="BF136" i="2"/>
  <c r="BI135" i="2"/>
  <c r="BH135" i="2"/>
  <c r="BG135" i="2"/>
  <c r="BE135" i="2"/>
  <c r="T135" i="2"/>
  <c r="R135" i="2"/>
  <c r="P135" i="2"/>
  <c r="BK135" i="2"/>
  <c r="J135" i="2"/>
  <c r="BF135" i="2" s="1"/>
  <c r="BI134" i="2"/>
  <c r="BH134" i="2"/>
  <c r="BG134" i="2"/>
  <c r="BE134" i="2"/>
  <c r="T134" i="2"/>
  <c r="R134" i="2"/>
  <c r="P134" i="2"/>
  <c r="BK134" i="2"/>
  <c r="J134" i="2"/>
  <c r="BF134" i="2" s="1"/>
  <c r="BI133" i="2"/>
  <c r="BH133" i="2"/>
  <c r="BG133" i="2"/>
  <c r="BE133" i="2"/>
  <c r="T133" i="2"/>
  <c r="R133" i="2"/>
  <c r="P133" i="2"/>
  <c r="BK133" i="2"/>
  <c r="J133" i="2"/>
  <c r="BF133" i="2"/>
  <c r="BI132" i="2"/>
  <c r="BH132" i="2"/>
  <c r="BG132" i="2"/>
  <c r="BE132" i="2"/>
  <c r="T132" i="2"/>
  <c r="R132" i="2"/>
  <c r="P132" i="2"/>
  <c r="BK132" i="2"/>
  <c r="J132" i="2"/>
  <c r="BF132" i="2"/>
  <c r="BI131" i="2"/>
  <c r="BH131" i="2"/>
  <c r="F36" i="2" s="1"/>
  <c r="BG131" i="2"/>
  <c r="BE131" i="2"/>
  <c r="T131" i="2"/>
  <c r="R131" i="2"/>
  <c r="P131" i="2"/>
  <c r="BK131" i="2"/>
  <c r="J131" i="2"/>
  <c r="BF131" i="2" s="1"/>
  <c r="BI130" i="2"/>
  <c r="BH130" i="2"/>
  <c r="BG130" i="2"/>
  <c r="BE130" i="2"/>
  <c r="T130" i="2"/>
  <c r="R130" i="2"/>
  <c r="P130" i="2"/>
  <c r="BK130" i="2"/>
  <c r="J130" i="2"/>
  <c r="BF130" i="2" s="1"/>
  <c r="BI129" i="2"/>
  <c r="BH129" i="2"/>
  <c r="BG129" i="2"/>
  <c r="F35" i="2" s="1"/>
  <c r="BE129" i="2"/>
  <c r="T129" i="2"/>
  <c r="R129" i="2"/>
  <c r="P129" i="2"/>
  <c r="P128" i="2" s="1"/>
  <c r="BK129" i="2"/>
  <c r="J129" i="2"/>
  <c r="BF129" i="2" s="1"/>
  <c r="J123" i="2"/>
  <c r="F122" i="2"/>
  <c r="F120" i="2"/>
  <c r="E118" i="2"/>
  <c r="J92" i="2"/>
  <c r="F91" i="2"/>
  <c r="F89" i="2"/>
  <c r="E87" i="2"/>
  <c r="J122" i="2"/>
  <c r="J91" i="2"/>
  <c r="F123" i="2"/>
  <c r="J120" i="2"/>
  <c r="J89" i="2"/>
  <c r="E116" i="2"/>
  <c r="R128" i="2" l="1"/>
  <c r="R127" i="2" s="1"/>
  <c r="R126" i="2" s="1"/>
  <c r="BK128" i="2"/>
  <c r="BK140" i="2"/>
  <c r="J140" i="2" s="1"/>
  <c r="J99" i="2" s="1"/>
  <c r="BK152" i="2"/>
  <c r="J152" i="2" s="1"/>
  <c r="J103" i="2" s="1"/>
  <c r="T128" i="2"/>
  <c r="T127" i="2" s="1"/>
  <c r="T126" i="2" s="1"/>
  <c r="F37" i="2"/>
  <c r="P140" i="2"/>
  <c r="BK144" i="2"/>
  <c r="J144" i="2" s="1"/>
  <c r="J100" i="2" s="1"/>
  <c r="P152" i="2"/>
  <c r="P151" i="2" s="1"/>
  <c r="R152" i="2"/>
  <c r="R151" i="2" s="1"/>
  <c r="BK166" i="2"/>
  <c r="J166" i="2" s="1"/>
  <c r="J105" i="2" s="1"/>
  <c r="T166" i="2"/>
  <c r="J33" i="2"/>
  <c r="P163" i="2"/>
  <c r="BK170" i="2"/>
  <c r="J170" i="2" s="1"/>
  <c r="J106" i="2" s="1"/>
  <c r="E85" i="2"/>
  <c r="BK151" i="2"/>
  <c r="J151" i="2" s="1"/>
  <c r="J102" i="2" s="1"/>
  <c r="J34" i="2"/>
  <c r="F34" i="2"/>
  <c r="J128" i="2"/>
  <c r="J98" i="2" s="1"/>
  <c r="P127" i="2"/>
  <c r="F92" i="2"/>
  <c r="F33" i="2"/>
  <c r="P126" i="2" l="1"/>
  <c r="BK127" i="2"/>
  <c r="J127" i="2"/>
  <c r="J97" i="2" s="1"/>
  <c r="BK126" i="2"/>
  <c r="J126" i="2" s="1"/>
  <c r="J96" i="2" l="1"/>
  <c r="J30" i="2"/>
  <c r="J39" i="2" l="1"/>
</calcChain>
</file>

<file path=xl/sharedStrings.xml><?xml version="1.0" encoding="utf-8"?>
<sst xmlns="http://schemas.openxmlformats.org/spreadsheetml/2006/main" count="690" uniqueCount="243">
  <si>
    <t/>
  </si>
  <si>
    <t>False</t>
  </si>
  <si>
    <t>&gt;&gt;  skryté stĺpce  &lt;&lt;</t>
  </si>
  <si>
    <t>20</t>
  </si>
  <si>
    <t>v ---  nižšie sa nachádzajú doplnkové a pomocné údaje k zostavám  --- v</t>
  </si>
  <si>
    <t>Stavba:</t>
  </si>
  <si>
    <t>Elektrická prípojka ZŠ M. R. Štefánika, Haličská cesta 1191/8, Lučenec</t>
  </si>
  <si>
    <t>JKSO:</t>
  </si>
  <si>
    <t>KS:</t>
  </si>
  <si>
    <t>Miesto:</t>
  </si>
  <si>
    <t>Lučenec</t>
  </si>
  <si>
    <t>Dátum:</t>
  </si>
  <si>
    <t>Objednávateľ:</t>
  </si>
  <si>
    <t>IČO:</t>
  </si>
  <si>
    <t>35991593</t>
  </si>
  <si>
    <t>ZŠ M. R. Štefánika</t>
  </si>
  <si>
    <t>IČ DPH:</t>
  </si>
  <si>
    <t>2021507455</t>
  </si>
  <si>
    <t>Zhotoviteľ: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</si>
  <si>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</si>
  <si>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</si>
  <si>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</si>
  <si>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</si>
  <si>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</si>
  <si>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</si>
  <si>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</si>
  <si>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</si>
  <si>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</si>
  <si>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</si>
  <si>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</si>
  <si>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</si>
  <si>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</si>
  <si>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</si>
  <si>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</si>
  <si>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</si>
  <si>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</si>
  <si>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</si>
  <si>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</si>
  <si>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</si>
  <si>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</si>
  <si>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</si>
  <si>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</si>
  <si>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Popis</t>
  </si>
  <si>
    <t>Typ</t>
  </si>
  <si>
    <t>D</t>
  </si>
  <si>
    <t>0</t>
  </si>
  <si>
    <t>Zhotovenie novej elektrickej prípojky pre ZŠ</t>
  </si>
  <si>
    <t>1</t>
  </si>
  <si>
    <t>{8fd9ac0d-d6b5-4961-955f-1495488bb634}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</si>
  <si>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</si>
  <si>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</si>
  <si>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</si>
  <si>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</si>
  <si>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</si>
  <si>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</si>
  <si>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</si>
  <si>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</si>
  <si>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</si>
  <si>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</si>
  <si>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</si>
  <si>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</si>
  <si>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M - Práce a dodávky M</t>
  </si>
  <si>
    <t xml:space="preserve">    21-M - Elektromontáže</t>
  </si>
  <si>
    <t>HZS - Hodinové zúčtovacie sadzby</t>
  </si>
  <si>
    <t>VRN - Vedľajšie rozpočtové náklady</t>
  </si>
  <si>
    <t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</si>
  <si>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</si>
  <si>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</si>
  <si>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</si>
  <si>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</si>
  <si>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</si>
  <si>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</si>
  <si>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</si>
  <si>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</si>
  <si>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</si>
  <si>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</si>
  <si>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</si>
  <si>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</si>
  <si>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</si>
  <si>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</si>
  <si>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</si>
  <si>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</si>
  <si>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</si>
  <si>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113107131</t>
  </si>
  <si>
    <t>Odstránenie krytu v ploche do 200 m2 z betónu prostého, hr. vrstvy do 150 mm,  -0,22500t</t>
  </si>
  <si>
    <t>m2</t>
  </si>
  <si>
    <t>4</t>
  </si>
  <si>
    <t>2</t>
  </si>
  <si>
    <t>-1144132040</t>
  </si>
  <si>
    <t>113107142</t>
  </si>
  <si>
    <t>Odstránenie krytu asfaltového v ploche do 200 m2, hr. nad 50 do 100 mm,  -0,18100t</t>
  </si>
  <si>
    <t>-1399070319</t>
  </si>
  <si>
    <t>3</t>
  </si>
  <si>
    <t>113308442</t>
  </si>
  <si>
    <t>Rozrytie vrstvy krytu alebo podkladu z kameniva, bez zhutnenia, s asfaltovým spojivom</t>
  </si>
  <si>
    <t>1145089747</t>
  </si>
  <si>
    <t>132311111</t>
  </si>
  <si>
    <t>Hĺbenie rýh šírky do 600 mm v  hornine tr.4 nesúdržných - ručným  alebo pneumatickým náradím</t>
  </si>
  <si>
    <t>m3</t>
  </si>
  <si>
    <t>189791995</t>
  </si>
  <si>
    <t>5</t>
  </si>
  <si>
    <t>132311119</t>
  </si>
  <si>
    <t>Príplatok za lepivosť pri hĺbení rýh š do 600 mm ručným alebo pneumatickým náradím v hornine tr. 4</t>
  </si>
  <si>
    <t>539551564</t>
  </si>
  <si>
    <t>6</t>
  </si>
  <si>
    <t>162501102</t>
  </si>
  <si>
    <t>Vodorovné premiestnenie výkopku po spevnenej ceste z horniny tr.1-4, do 100 m3 na vzdialenosť do 3000 m</t>
  </si>
  <si>
    <t>-1756201257</t>
  </si>
  <si>
    <t>7</t>
  </si>
  <si>
    <t>167101100</t>
  </si>
  <si>
    <t>Nakladanie výkopku tr.1-4 ručne</t>
  </si>
  <si>
    <t>-344487890</t>
  </si>
  <si>
    <t>8</t>
  </si>
  <si>
    <t>174101001</t>
  </si>
  <si>
    <t>Zásyp sypaninou so zhutnením jám, šachiet, rýh, zárezov alebo okolo objektov do 100 m3</t>
  </si>
  <si>
    <t>921077807</t>
  </si>
  <si>
    <t>9</t>
  </si>
  <si>
    <t>175101102</t>
  </si>
  <si>
    <t>Obsyp potrubia sypaninou z vhodných hornín 1 až 4 s prehodením sypaniny</t>
  </si>
  <si>
    <t>1948274401</t>
  </si>
  <si>
    <t>10</t>
  </si>
  <si>
    <t>M</t>
  </si>
  <si>
    <t>581530000400</t>
  </si>
  <si>
    <t>Piesok technický netriedený</t>
  </si>
  <si>
    <t>t</t>
  </si>
  <si>
    <t>1266085017</t>
  </si>
  <si>
    <t>11</t>
  </si>
  <si>
    <t>181101102</t>
  </si>
  <si>
    <t>Úprava pláne v zárezoch v hornine 1-4 so zhutnením</t>
  </si>
  <si>
    <t>-1334662899</t>
  </si>
  <si>
    <t>Komunikácie</t>
  </si>
  <si>
    <t>12</t>
  </si>
  <si>
    <t>564831111</t>
  </si>
  <si>
    <t>Podklad zo štrkodrviny s rozprestretím a zhutnením, po zhutnení hr. 100 mm</t>
  </si>
  <si>
    <t>-957588417</t>
  </si>
  <si>
    <t>13</t>
  </si>
  <si>
    <t>567114211</t>
  </si>
  <si>
    <t>Podklad z podkladového betónu tr. C 16/20 hr. 100 mm</t>
  </si>
  <si>
    <t>454838127</t>
  </si>
  <si>
    <t>14</t>
  </si>
  <si>
    <t>576751111</t>
  </si>
  <si>
    <t>Koberec asfaltový zo štrkopiesku s rozprestretím a so zhutnením, po zhutnení hr. 60 mm</t>
  </si>
  <si>
    <t>-442939470</t>
  </si>
  <si>
    <t>Ostatné konštrukcie a práce-búranie</t>
  </si>
  <si>
    <t>15</t>
  </si>
  <si>
    <t>914812211</t>
  </si>
  <si>
    <t>Montáž dočasného dopravného značenia</t>
  </si>
  <si>
    <t>súb</t>
  </si>
  <si>
    <t>-1971336383</t>
  </si>
  <si>
    <t>16</t>
  </si>
  <si>
    <t>919735112</t>
  </si>
  <si>
    <t>Rezanie existujúceho asfaltového krytu alebo podkladu hĺbky nad 50 do 100 mm</t>
  </si>
  <si>
    <t>m</t>
  </si>
  <si>
    <t>1850499731</t>
  </si>
  <si>
    <t>17</t>
  </si>
  <si>
    <t>919735122</t>
  </si>
  <si>
    <t>Rezanie existujúceho betónového krytu alebo podkladu hĺbky nad 50 do 100 mm</t>
  </si>
  <si>
    <t>-305871196</t>
  </si>
  <si>
    <t>18</t>
  </si>
  <si>
    <t>971052451</t>
  </si>
  <si>
    <t>Vybúranie otvoru v želzobet. priečkach a stenách plochy do 0, 25 m2, do 450 mm,  -0,28000t</t>
  </si>
  <si>
    <t>ks</t>
  </si>
  <si>
    <t>-998806926</t>
  </si>
  <si>
    <t>99</t>
  </si>
  <si>
    <t>Presun hmôt HSV</t>
  </si>
  <si>
    <t>19</t>
  </si>
  <si>
    <t>998225111</t>
  </si>
  <si>
    <t>Presun hmôt pre pozemnú komunikáciu a letisko s krytom asfaltovým akejkoľvek dĺžky objektu</t>
  </si>
  <si>
    <t>60154953</t>
  </si>
  <si>
    <t>Práce a dodávky M</t>
  </si>
  <si>
    <t>21-M</t>
  </si>
  <si>
    <t>Elektromontáže</t>
  </si>
  <si>
    <t>30</t>
  </si>
  <si>
    <t>mat01</t>
  </si>
  <si>
    <t>Chránička prekábel AYKY</t>
  </si>
  <si>
    <t>128</t>
  </si>
  <si>
    <t>-673216370</t>
  </si>
  <si>
    <t>32</t>
  </si>
  <si>
    <t>mat03</t>
  </si>
  <si>
    <t>Poistka 125A</t>
  </si>
  <si>
    <t>728474157</t>
  </si>
  <si>
    <t>33</t>
  </si>
  <si>
    <t>mat04</t>
  </si>
  <si>
    <t>Poistka 150 A</t>
  </si>
  <si>
    <t>-1310788891</t>
  </si>
  <si>
    <t>27</t>
  </si>
  <si>
    <t>mat02</t>
  </si>
  <si>
    <t>Kábel AYKY 4x185 mm2</t>
  </si>
  <si>
    <t>-1297482671</t>
  </si>
  <si>
    <t>34</t>
  </si>
  <si>
    <t>mat05</t>
  </si>
  <si>
    <t>Káblové oko 185</t>
  </si>
  <si>
    <t>563530419</t>
  </si>
  <si>
    <t>35</t>
  </si>
  <si>
    <t>999000000100</t>
  </si>
  <si>
    <t>Ostatný materiál - pomocný a spojovací materiál elektroinšt.</t>
  </si>
  <si>
    <t>-1860540488</t>
  </si>
  <si>
    <t>36</t>
  </si>
  <si>
    <t>283230008000</t>
  </si>
  <si>
    <t>Výstražná fóla PE, elektr., farba červená</t>
  </si>
  <si>
    <t>685225816</t>
  </si>
  <si>
    <t>37</t>
  </si>
  <si>
    <t>HZS000113</t>
  </si>
  <si>
    <t>Elektroinštalačné práce</t>
  </si>
  <si>
    <t>64</t>
  </si>
  <si>
    <t>-1092419701</t>
  </si>
  <si>
    <t>38</t>
  </si>
  <si>
    <t>000400022</t>
  </si>
  <si>
    <t>Projektové práce - náklady na dokumentáciu skutočného zhotovenia</t>
  </si>
  <si>
    <t>1024</t>
  </si>
  <si>
    <t>1198371628</t>
  </si>
  <si>
    <t>39</t>
  </si>
  <si>
    <t>HZS000214</t>
  </si>
  <si>
    <t>Prehliadky pracoviska a revízie - revízna správa OPaOS</t>
  </si>
  <si>
    <t>512</t>
  </si>
  <si>
    <t>773241683</t>
  </si>
  <si>
    <t>HZS</t>
  </si>
  <si>
    <t>Hodinové zúčtovacie sadzby</t>
  </si>
  <si>
    <t>HZS000211</t>
  </si>
  <si>
    <t>Stavebno montážne práce menej náročne, pomocné alebo manipulačné (Tr. 1) v rozsahu viac 4 a menej ako 8 hodínn</t>
  </si>
  <si>
    <t>hod</t>
  </si>
  <si>
    <t>1854334816</t>
  </si>
  <si>
    <t>21</t>
  </si>
  <si>
    <t>HZS000213</t>
  </si>
  <si>
    <t>Stavebno montážne práce náročné ucelené - odborné, tvorivé remeselné (Tr. 3) v rozsahu viac ako 4 a menej ako 8 hodín</t>
  </si>
  <si>
    <t>1991973457</t>
  </si>
  <si>
    <t>VRN</t>
  </si>
  <si>
    <t>Vedľajšie rozpočtové náklady</t>
  </si>
  <si>
    <t>22</t>
  </si>
  <si>
    <t>000300013</t>
  </si>
  <si>
    <t>Práce - vykonávané pred výstavbou určenie priebehu nadzemného alebo podzemného existujúceho aj plánovaného vedenia</t>
  </si>
  <si>
    <t>-1896219781</t>
  </si>
  <si>
    <t>24</t>
  </si>
  <si>
    <t>000700032</t>
  </si>
  <si>
    <t>Dopravné náklady - doprava zamestnancov dodávateľa náklady na dopravu v rámci stavby</t>
  </si>
  <si>
    <t>315885673</t>
  </si>
  <si>
    <t>25</t>
  </si>
  <si>
    <t>001400011</t>
  </si>
  <si>
    <t>Ostatné náklady stavby - zabezpečovacie práce a materiál pri výkope</t>
  </si>
  <si>
    <t>-1433257474</t>
  </si>
  <si>
    <t>VP</t>
  </si>
  <si>
    <t xml:space="preserve">  Práce naviac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</si>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</sst>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2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46464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D2D2D2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3" xfId="0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13" fillId="4" borderId="0" xfId="0" applyFont="1" applyFill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 applyProtection="1">
      <alignment vertical="center"/>
      <protection locked="0"/>
    </xf>
    <xf numFmtId="4" fontId="5" fillId="0" borderId="19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vertical="center"/>
      <protection locked="0"/>
    </xf>
    <xf numFmtId="4" fontId="5" fillId="0" borderId="0" xfId="0" applyNumberFormat="1" applyFont="1" applyAlignment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5" fillId="0" borderId="0" xfId="0" applyNumberFormat="1" applyFont="1" applyAlignment="1"/>
    <xf numFmtId="166" fontId="18" fillId="0" borderId="12" xfId="0" applyNumberFormat="1" applyFont="1" applyBorder="1" applyAlignment="1"/>
    <xf numFmtId="166" fontId="18" fillId="0" borderId="13" xfId="0" applyNumberFormat="1" applyFont="1" applyBorder="1" applyAlignment="1"/>
    <xf numFmtId="4" fontId="19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49" fontId="13" fillId="0" borderId="21" xfId="0" applyNumberFormat="1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167" fontId="13" fillId="0" borderId="21" xfId="0" applyNumberFormat="1" applyFont="1" applyBorder="1" applyAlignment="1" applyProtection="1">
      <alignment vertical="center"/>
      <protection locked="0"/>
    </xf>
    <xf numFmtId="4" fontId="13" fillId="3" borderId="21" xfId="0" applyNumberFormat="1" applyFont="1" applyFill="1" applyBorder="1" applyAlignment="1" applyProtection="1">
      <alignment vertical="center"/>
      <protection locked="0"/>
    </xf>
    <xf numFmtId="4" fontId="13" fillId="0" borderId="21" xfId="0" applyNumberFormat="1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14" fillId="3" borderId="14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horizontal="center" vertical="center"/>
    </xf>
    <xf numFmtId="166" fontId="14" fillId="0" borderId="0" xfId="0" applyNumberFormat="1" applyFont="1" applyBorder="1" applyAlignment="1">
      <alignment vertical="center"/>
    </xf>
    <xf numFmtId="166" fontId="14" fillId="0" borderId="15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0" borderId="21" xfId="0" applyFont="1" applyBorder="1" applyAlignment="1" applyProtection="1">
      <alignment horizontal="center" vertical="center"/>
      <protection locked="0"/>
    </xf>
    <xf numFmtId="49" fontId="20" fillId="0" borderId="21" xfId="0" applyNumberFormat="1" applyFont="1" applyBorder="1" applyAlignment="1" applyProtection="1">
      <alignment horizontal="left" vertical="center" wrapText="1"/>
      <protection locked="0"/>
    </xf>
    <xf numFmtId="0" fontId="20" fillId="0" borderId="21" xfId="0" applyFont="1" applyBorder="1" applyAlignment="1" applyProtection="1">
      <alignment horizontal="left" vertical="center" wrapText="1"/>
      <protection locked="0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167" fontId="20" fillId="0" borderId="21" xfId="0" applyNumberFormat="1" applyFont="1" applyBorder="1" applyAlignment="1" applyProtection="1">
      <alignment vertical="center"/>
      <protection locked="0"/>
    </xf>
    <xf numFmtId="4" fontId="20" fillId="3" borderId="21" xfId="0" applyNumberFormat="1" applyFont="1" applyFill="1" applyBorder="1" applyAlignment="1" applyProtection="1">
      <alignment vertical="center"/>
      <protection locked="0"/>
    </xf>
    <xf numFmtId="4" fontId="20" fillId="0" borderId="21" xfId="0" applyNumberFormat="1" applyFont="1" applyBorder="1" applyAlignment="1" applyProtection="1">
      <alignment vertical="center"/>
      <protection locked="0"/>
    </xf>
    <xf numFmtId="0" fontId="21" fillId="0" borderId="21" xfId="0" applyFont="1" applyBorder="1" applyAlignment="1" applyProtection="1">
      <alignment vertical="center"/>
      <protection locked="0"/>
    </xf>
    <xf numFmtId="0" fontId="21" fillId="0" borderId="3" xfId="0" applyFont="1" applyBorder="1" applyAlignment="1">
      <alignment vertical="center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21" xfId="0" applyFont="1" applyFill="1" applyBorder="1" applyAlignment="1" applyProtection="1">
      <alignment horizontal="center" vertical="center"/>
      <protection locked="0"/>
    </xf>
    <xf numFmtId="49" fontId="0" fillId="3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1" xfId="0" applyFont="1" applyFill="1" applyBorder="1" applyAlignment="1" applyProtection="1">
      <alignment horizontal="left" vertical="center" wrapText="1"/>
      <protection locked="0"/>
    </xf>
    <xf numFmtId="0" fontId="0" fillId="3" borderId="21" xfId="0" applyFont="1" applyFill="1" applyBorder="1" applyAlignment="1" applyProtection="1">
      <alignment horizontal="center" vertical="center" wrapText="1"/>
      <protection locked="0"/>
    </xf>
    <xf numFmtId="167" fontId="0" fillId="3" borderId="21" xfId="0" applyNumberFormat="1" applyFont="1" applyFill="1" applyBorder="1" applyAlignment="1" applyProtection="1">
      <alignment vertical="center"/>
      <protection locked="0"/>
    </xf>
    <xf numFmtId="4" fontId="0" fillId="3" borderId="21" xfId="0" applyNumberFormat="1" applyFont="1" applyFill="1" applyBorder="1" applyAlignment="1" applyProtection="1">
      <alignment vertical="center"/>
      <protection locked="0"/>
    </xf>
    <xf numFmtId="4" fontId="0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2" fillId="3" borderId="21" xfId="0" applyFont="1" applyFill="1" applyBorder="1" applyAlignment="1" applyProtection="1">
      <alignment horizontal="left" vertical="center"/>
      <protection locked="0"/>
    </xf>
    <xf numFmtId="0" fontId="12" fillId="3" borderId="21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0" fillId="0" borderId="0" xfId="0"/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4"/>
  <sheetViews>
    <sheetView showGridLines="0" tabSelected="1" topLeftCell="A136" workbookViewId="0">
      <selection activeCell="J12" sqref="J12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4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42"/>
      <c r="L2" s="156" t="s">
        <v>2</v>
      </c>
      <c r="M2" s="157"/>
      <c r="N2" s="157"/>
      <c r="O2" s="157"/>
      <c r="P2" s="157"/>
      <c r="Q2" s="157"/>
      <c r="R2" s="157"/>
      <c r="S2" s="157"/>
      <c r="T2" s="157"/>
      <c r="U2" s="157"/>
      <c r="V2" s="157"/>
      <c r="AT2" s="8" t="s">
        <v>48</v>
      </c>
    </row>
    <row r="3" spans="1:46" s="1" customFormat="1" ht="6.95" customHeight="1" x14ac:dyDescent="0.2">
      <c r="B3" s="9"/>
      <c r="C3" s="10"/>
      <c r="D3" s="10"/>
      <c r="E3" s="10"/>
      <c r="F3" s="10"/>
      <c r="G3" s="10"/>
      <c r="H3" s="10"/>
      <c r="I3" s="43"/>
      <c r="J3" s="10"/>
      <c r="K3" s="10"/>
      <c r="L3" s="11"/>
      <c r="AT3" s="8" t="s">
        <v>45</v>
      </c>
    </row>
    <row r="4" spans="1:46" s="1" customFormat="1" ht="24.95" customHeight="1" x14ac:dyDescent="0.2">
      <c r="B4" s="11"/>
      <c r="D4" s="12" t="s">
        <v>49</v>
      </c>
      <c r="I4" s="42"/>
      <c r="L4" s="11"/>
      <c r="M4" s="44" t="s">
        <v>4</v>
      </c>
      <c r="AT4" s="8" t="s">
        <v>1</v>
      </c>
    </row>
    <row r="5" spans="1:46" s="1" customFormat="1" ht="6.95" customHeight="1" x14ac:dyDescent="0.2">
      <c r="B5" s="11"/>
      <c r="I5" s="42"/>
      <c r="L5" s="11"/>
    </row>
    <row r="6" spans="1:46" s="1" customFormat="1" ht="12" customHeight="1" x14ac:dyDescent="0.2">
      <c r="B6" s="11"/>
      <c r="D6" s="14" t="s">
        <v>5</v>
      </c>
      <c r="I6" s="42"/>
      <c r="L6" s="11"/>
    </row>
    <row r="7" spans="1:46" s="1" customFormat="1" ht="16.5" customHeight="1" x14ac:dyDescent="0.2">
      <c r="B7" s="11"/>
      <c r="E7" s="154" t="s">
        <v>6</v>
      </c>
      <c r="F7" s="155"/>
      <c r="G7" s="155"/>
      <c r="H7" s="155"/>
      <c r="I7" s="42"/>
      <c r="L7" s="11"/>
    </row>
    <row r="8" spans="1:46" s="2" customFormat="1" ht="12" customHeight="1" x14ac:dyDescent="0.2">
      <c r="A8" s="17"/>
      <c r="B8" s="18"/>
      <c r="C8" s="17"/>
      <c r="D8" s="14" t="s">
        <v>50</v>
      </c>
      <c r="E8" s="17"/>
      <c r="F8" s="17"/>
      <c r="G8" s="17"/>
      <c r="H8" s="17"/>
      <c r="I8" s="45"/>
      <c r="J8" s="17"/>
      <c r="K8" s="17"/>
      <c r="L8" s="2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6" s="2" customFormat="1" ht="16.5" customHeight="1" x14ac:dyDescent="0.2">
      <c r="A9" s="17"/>
      <c r="B9" s="18"/>
      <c r="C9" s="17"/>
      <c r="D9" s="17"/>
      <c r="E9" s="152" t="s">
        <v>46</v>
      </c>
      <c r="F9" s="153"/>
      <c r="G9" s="153"/>
      <c r="H9" s="153"/>
      <c r="I9" s="45"/>
      <c r="J9" s="17"/>
      <c r="K9" s="17"/>
      <c r="L9" s="2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6" s="2" customFormat="1" x14ac:dyDescent="0.2">
      <c r="A10" s="17"/>
      <c r="B10" s="18"/>
      <c r="C10" s="17"/>
      <c r="D10" s="17"/>
      <c r="E10" s="17"/>
      <c r="F10" s="17"/>
      <c r="G10" s="17"/>
      <c r="H10" s="17"/>
      <c r="I10" s="45"/>
      <c r="J10" s="17"/>
      <c r="K10" s="17"/>
      <c r="L10" s="2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6" s="2" customFormat="1" ht="12" customHeight="1" x14ac:dyDescent="0.2">
      <c r="A11" s="17"/>
      <c r="B11" s="18"/>
      <c r="C11" s="17"/>
      <c r="D11" s="14" t="s">
        <v>7</v>
      </c>
      <c r="E11" s="17"/>
      <c r="F11" s="13" t="s">
        <v>0</v>
      </c>
      <c r="G11" s="17"/>
      <c r="H11" s="17"/>
      <c r="I11" s="46" t="s">
        <v>8</v>
      </c>
      <c r="J11" s="13" t="s">
        <v>0</v>
      </c>
      <c r="K11" s="17"/>
      <c r="L11" s="2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6" s="2" customFormat="1" ht="12" customHeight="1" x14ac:dyDescent="0.2">
      <c r="A12" s="17"/>
      <c r="B12" s="18"/>
      <c r="C12" s="17"/>
      <c r="D12" s="14" t="s">
        <v>9</v>
      </c>
      <c r="E12" s="17"/>
      <c r="F12" s="13" t="s">
        <v>10</v>
      </c>
      <c r="G12" s="17"/>
      <c r="H12" s="17"/>
      <c r="I12" s="46" t="s">
        <v>11</v>
      </c>
      <c r="J12" s="30"/>
      <c r="K12" s="17"/>
      <c r="L12" s="2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6" s="2" customFormat="1" ht="10.9" customHeight="1" x14ac:dyDescent="0.2">
      <c r="A13" s="17"/>
      <c r="B13" s="18"/>
      <c r="C13" s="17"/>
      <c r="D13" s="17"/>
      <c r="E13" s="17"/>
      <c r="F13" s="17"/>
      <c r="G13" s="17"/>
      <c r="H13" s="17"/>
      <c r="I13" s="45"/>
      <c r="J13" s="17"/>
      <c r="K13" s="17"/>
      <c r="L13" s="2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6" s="2" customFormat="1" ht="12" customHeight="1" x14ac:dyDescent="0.2">
      <c r="A14" s="17"/>
      <c r="B14" s="18"/>
      <c r="C14" s="17"/>
      <c r="D14" s="14" t="s">
        <v>12</v>
      </c>
      <c r="E14" s="17"/>
      <c r="F14" s="17"/>
      <c r="G14" s="17"/>
      <c r="H14" s="17"/>
      <c r="I14" s="46" t="s">
        <v>13</v>
      </c>
      <c r="J14" s="13" t="s">
        <v>14</v>
      </c>
      <c r="K14" s="17"/>
      <c r="L14" s="2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6" s="2" customFormat="1" ht="18" customHeight="1" x14ac:dyDescent="0.2">
      <c r="A15" s="17"/>
      <c r="B15" s="18"/>
      <c r="C15" s="17"/>
      <c r="D15" s="17"/>
      <c r="E15" s="13" t="s">
        <v>15</v>
      </c>
      <c r="F15" s="17"/>
      <c r="G15" s="17"/>
      <c r="H15" s="17"/>
      <c r="I15" s="46" t="s">
        <v>16</v>
      </c>
      <c r="J15" s="13" t="s">
        <v>17</v>
      </c>
      <c r="K15" s="17"/>
      <c r="L15" s="2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46" s="2" customFormat="1" ht="6.95" customHeight="1" x14ac:dyDescent="0.2">
      <c r="A16" s="17"/>
      <c r="B16" s="18"/>
      <c r="C16" s="17"/>
      <c r="D16" s="17"/>
      <c r="E16" s="17"/>
      <c r="F16" s="17"/>
      <c r="G16" s="17"/>
      <c r="H16" s="17"/>
      <c r="I16" s="45"/>
      <c r="J16" s="17"/>
      <c r="K16" s="17"/>
      <c r="L16" s="21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2" customFormat="1" ht="12" customHeight="1" x14ac:dyDescent="0.2">
      <c r="A17" s="17"/>
      <c r="B17" s="18"/>
      <c r="C17" s="17"/>
      <c r="D17" s="14" t="s">
        <v>18</v>
      </c>
      <c r="E17" s="17"/>
      <c r="F17" s="17"/>
      <c r="G17" s="17"/>
      <c r="H17" s="17"/>
      <c r="I17" s="46" t="s">
        <v>13</v>
      </c>
      <c r="J17" s="15"/>
      <c r="K17" s="17"/>
      <c r="L17" s="21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2" customFormat="1" ht="18" customHeight="1" x14ac:dyDescent="0.2">
      <c r="A18" s="17"/>
      <c r="B18" s="18"/>
      <c r="C18" s="17"/>
      <c r="D18" s="17"/>
      <c r="E18" s="158"/>
      <c r="F18" s="159"/>
      <c r="G18" s="159"/>
      <c r="H18" s="159"/>
      <c r="I18" s="46" t="s">
        <v>16</v>
      </c>
      <c r="J18" s="15"/>
      <c r="K18" s="17"/>
      <c r="L18" s="21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2" customFormat="1" ht="6.95" customHeight="1" x14ac:dyDescent="0.2">
      <c r="A19" s="17"/>
      <c r="B19" s="18"/>
      <c r="C19" s="17"/>
      <c r="D19" s="17"/>
      <c r="E19" s="17"/>
      <c r="F19" s="17"/>
      <c r="G19" s="17"/>
      <c r="H19" s="17"/>
      <c r="I19" s="45"/>
      <c r="J19" s="17"/>
      <c r="K19" s="17"/>
      <c r="L19" s="21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2" customFormat="1" ht="12" customHeight="1" x14ac:dyDescent="0.2">
      <c r="A20" s="17"/>
      <c r="B20" s="18"/>
      <c r="C20" s="17"/>
      <c r="D20" s="14" t="s">
        <v>19</v>
      </c>
      <c r="E20" s="17"/>
      <c r="F20" s="17"/>
      <c r="G20" s="17"/>
      <c r="H20" s="17"/>
      <c r="I20" s="46" t="s">
        <v>13</v>
      </c>
      <c r="J20" s="13"/>
      <c r="K20" s="17"/>
      <c r="L20" s="21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2" customFormat="1" ht="18" customHeight="1" x14ac:dyDescent="0.2">
      <c r="A21" s="17"/>
      <c r="B21" s="18"/>
      <c r="C21" s="17"/>
      <c r="D21" s="17"/>
      <c r="E21" s="13"/>
      <c r="F21" s="17"/>
      <c r="G21" s="17"/>
      <c r="H21" s="17"/>
      <c r="I21" s="46" t="s">
        <v>16</v>
      </c>
      <c r="J21" s="13"/>
      <c r="K21" s="17"/>
      <c r="L21" s="2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2" customFormat="1" ht="6.95" customHeight="1" x14ac:dyDescent="0.2">
      <c r="A22" s="17"/>
      <c r="B22" s="18"/>
      <c r="C22" s="17"/>
      <c r="D22" s="17"/>
      <c r="E22" s="17"/>
      <c r="F22" s="17"/>
      <c r="G22" s="17"/>
      <c r="H22" s="17"/>
      <c r="I22" s="45"/>
      <c r="J22" s="17"/>
      <c r="K22" s="17"/>
      <c r="L22" s="2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s="2" customFormat="1" ht="12" customHeight="1" x14ac:dyDescent="0.2">
      <c r="A23" s="17"/>
      <c r="B23" s="18"/>
      <c r="C23" s="17"/>
      <c r="D23" s="14" t="s">
        <v>20</v>
      </c>
      <c r="E23" s="17"/>
      <c r="F23" s="17"/>
      <c r="G23" s="17"/>
      <c r="H23" s="17"/>
      <c r="I23" s="46" t="s">
        <v>13</v>
      </c>
      <c r="J23" s="13" t="s">
        <v>0</v>
      </c>
      <c r="K23" s="17"/>
      <c r="L23" s="2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s="2" customFormat="1" ht="18" customHeight="1" x14ac:dyDescent="0.2">
      <c r="A24" s="17"/>
      <c r="B24" s="18"/>
      <c r="C24" s="17"/>
      <c r="D24" s="17"/>
      <c r="E24" s="13"/>
      <c r="F24" s="17"/>
      <c r="G24" s="17"/>
      <c r="H24" s="17"/>
      <c r="I24" s="46" t="s">
        <v>16</v>
      </c>
      <c r="J24" s="13" t="s">
        <v>0</v>
      </c>
      <c r="K24" s="17"/>
      <c r="L24" s="2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s="2" customFormat="1" ht="6.95" customHeight="1" x14ac:dyDescent="0.2">
      <c r="A25" s="17"/>
      <c r="B25" s="18"/>
      <c r="C25" s="17"/>
      <c r="D25" s="17"/>
      <c r="E25" s="17"/>
      <c r="F25" s="17"/>
      <c r="G25" s="17"/>
      <c r="H25" s="17"/>
      <c r="I25" s="45"/>
      <c r="J25" s="17"/>
      <c r="K25" s="17"/>
      <c r="L25" s="2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s="2" customFormat="1" ht="12" customHeight="1" x14ac:dyDescent="0.2">
      <c r="A26" s="17"/>
      <c r="B26" s="18"/>
      <c r="C26" s="17"/>
      <c r="D26" s="14" t="s">
        <v>21</v>
      </c>
      <c r="E26" s="17"/>
      <c r="F26" s="17"/>
      <c r="G26" s="17"/>
      <c r="H26" s="17"/>
      <c r="I26" s="45"/>
      <c r="J26" s="17"/>
      <c r="K26" s="17"/>
      <c r="L26" s="2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s="3" customFormat="1" ht="16.5" customHeight="1" x14ac:dyDescent="0.2">
      <c r="A27" s="47"/>
      <c r="B27" s="48"/>
      <c r="C27" s="47"/>
      <c r="D27" s="47"/>
      <c r="E27" s="160" t="s">
        <v>0</v>
      </c>
      <c r="F27" s="160"/>
      <c r="G27" s="160"/>
      <c r="H27" s="160"/>
      <c r="I27" s="49"/>
      <c r="J27" s="47"/>
      <c r="K27" s="47"/>
      <c r="L27" s="50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</row>
    <row r="28" spans="1:31" s="2" customFormat="1" ht="6.95" customHeight="1" x14ac:dyDescent="0.2">
      <c r="A28" s="17"/>
      <c r="B28" s="18"/>
      <c r="C28" s="17"/>
      <c r="D28" s="17"/>
      <c r="E28" s="17"/>
      <c r="F28" s="17"/>
      <c r="G28" s="17"/>
      <c r="H28" s="17"/>
      <c r="I28" s="45"/>
      <c r="J28" s="17"/>
      <c r="K28" s="17"/>
      <c r="L28" s="2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s="2" customFormat="1" ht="6.95" customHeight="1" x14ac:dyDescent="0.2">
      <c r="A29" s="17"/>
      <c r="B29" s="18"/>
      <c r="C29" s="17"/>
      <c r="D29" s="39"/>
      <c r="E29" s="39"/>
      <c r="F29" s="39"/>
      <c r="G29" s="39"/>
      <c r="H29" s="39"/>
      <c r="I29" s="51"/>
      <c r="J29" s="39"/>
      <c r="K29" s="39"/>
      <c r="L29" s="21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s="2" customFormat="1" ht="25.35" customHeight="1" x14ac:dyDescent="0.2">
      <c r="A30" s="17"/>
      <c r="B30" s="18"/>
      <c r="C30" s="17"/>
      <c r="D30" s="52" t="s">
        <v>22</v>
      </c>
      <c r="E30" s="17"/>
      <c r="F30" s="17"/>
      <c r="G30" s="17"/>
      <c r="H30" s="17"/>
      <c r="I30" s="45"/>
      <c r="J30" s="41">
        <f>ROUND(J126, 2)</f>
        <v>0</v>
      </c>
      <c r="K30" s="17"/>
      <c r="L30" s="2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s="2" customFormat="1" ht="6.95" customHeight="1" x14ac:dyDescent="0.2">
      <c r="A31" s="17"/>
      <c r="B31" s="18"/>
      <c r="C31" s="17"/>
      <c r="D31" s="39"/>
      <c r="E31" s="39"/>
      <c r="F31" s="39"/>
      <c r="G31" s="39"/>
      <c r="H31" s="39"/>
      <c r="I31" s="51"/>
      <c r="J31" s="39"/>
      <c r="K31" s="39"/>
      <c r="L31" s="2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s="2" customFormat="1" ht="14.45" customHeight="1" x14ac:dyDescent="0.2">
      <c r="A32" s="17"/>
      <c r="B32" s="18"/>
      <c r="C32" s="17"/>
      <c r="D32" s="17"/>
      <c r="E32" s="17"/>
      <c r="F32" s="20" t="s">
        <v>24</v>
      </c>
      <c r="G32" s="17"/>
      <c r="H32" s="17"/>
      <c r="I32" s="53" t="s">
        <v>23</v>
      </c>
      <c r="J32" s="20" t="s">
        <v>25</v>
      </c>
      <c r="K32" s="17"/>
      <c r="L32" s="2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s="2" customFormat="1" ht="14.45" customHeight="1" x14ac:dyDescent="0.2">
      <c r="A33" s="17"/>
      <c r="B33" s="18"/>
      <c r="C33" s="17"/>
      <c r="D33" s="54" t="s">
        <v>26</v>
      </c>
      <c r="E33" s="14" t="s">
        <v>27</v>
      </c>
      <c r="F33" s="55">
        <f>ROUND((ROUND((SUM(BE126:BE169)),  2) + SUM(BE171:BE173)), 2)</f>
        <v>0</v>
      </c>
      <c r="G33" s="17"/>
      <c r="H33" s="17"/>
      <c r="I33" s="56">
        <v>0.2</v>
      </c>
      <c r="J33" s="55">
        <f>ROUND((ROUND(((SUM(BE126:BE169))*I33),  2) + (SUM(BE171:BE173)*I33)), 2)</f>
        <v>0</v>
      </c>
      <c r="K33" s="17"/>
      <c r="L33" s="2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s="2" customFormat="1" ht="14.45" customHeight="1" x14ac:dyDescent="0.2">
      <c r="A34" s="17"/>
      <c r="B34" s="18"/>
      <c r="C34" s="17"/>
      <c r="D34" s="17"/>
      <c r="E34" s="14" t="s">
        <v>28</v>
      </c>
      <c r="F34" s="55">
        <f>ROUND((ROUND((SUM(BF126:BF169)),  2) + SUM(BF171:BF173)), 2)</f>
        <v>0</v>
      </c>
      <c r="G34" s="17"/>
      <c r="H34" s="17"/>
      <c r="I34" s="56">
        <v>0.2</v>
      </c>
      <c r="J34" s="55">
        <f>ROUND((ROUND(((SUM(BF126:BF169))*I34),  2) + (SUM(BF171:BF173)*I34)), 2)</f>
        <v>0</v>
      </c>
      <c r="K34" s="17"/>
      <c r="L34" s="2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s="2" customFormat="1" ht="14.45" hidden="1" customHeight="1" x14ac:dyDescent="0.2">
      <c r="A35" s="17"/>
      <c r="B35" s="18"/>
      <c r="C35" s="17"/>
      <c r="D35" s="17"/>
      <c r="E35" s="14" t="s">
        <v>29</v>
      </c>
      <c r="F35" s="55">
        <f>ROUND((ROUND((SUM(BG126:BG169)),  2) + SUM(BG171:BG173)), 2)</f>
        <v>0</v>
      </c>
      <c r="G35" s="17"/>
      <c r="H35" s="17"/>
      <c r="I35" s="56">
        <v>0.2</v>
      </c>
      <c r="J35" s="55">
        <f>0</f>
        <v>0</v>
      </c>
      <c r="K35" s="17"/>
      <c r="L35" s="2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s="2" customFormat="1" ht="14.45" hidden="1" customHeight="1" x14ac:dyDescent="0.2">
      <c r="A36" s="17"/>
      <c r="B36" s="18"/>
      <c r="C36" s="17"/>
      <c r="D36" s="17"/>
      <c r="E36" s="14" t="s">
        <v>30</v>
      </c>
      <c r="F36" s="55">
        <f>ROUND((ROUND((SUM(BH126:BH169)),  2) + SUM(BH171:BH173)), 2)</f>
        <v>0</v>
      </c>
      <c r="G36" s="17"/>
      <c r="H36" s="17"/>
      <c r="I36" s="56">
        <v>0.2</v>
      </c>
      <c r="J36" s="55">
        <f>0</f>
        <v>0</v>
      </c>
      <c r="K36" s="17"/>
      <c r="L36" s="2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s="2" customFormat="1" ht="14.45" hidden="1" customHeight="1" x14ac:dyDescent="0.2">
      <c r="A37" s="17"/>
      <c r="B37" s="18"/>
      <c r="C37" s="17"/>
      <c r="D37" s="17"/>
      <c r="E37" s="14" t="s">
        <v>31</v>
      </c>
      <c r="F37" s="55">
        <f>ROUND((ROUND((SUM(BI126:BI169)),  2) + SUM(BI171:BI173)), 2)</f>
        <v>0</v>
      </c>
      <c r="G37" s="17"/>
      <c r="H37" s="17"/>
      <c r="I37" s="56">
        <v>0</v>
      </c>
      <c r="J37" s="55">
        <f>0</f>
        <v>0</v>
      </c>
      <c r="K37" s="17"/>
      <c r="L37" s="2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s="2" customFormat="1" ht="6.95" customHeight="1" x14ac:dyDescent="0.2">
      <c r="A38" s="17"/>
      <c r="B38" s="18"/>
      <c r="C38" s="17"/>
      <c r="D38" s="17"/>
      <c r="E38" s="17"/>
      <c r="F38" s="17"/>
      <c r="G38" s="17"/>
      <c r="H38" s="17"/>
      <c r="I38" s="45"/>
      <c r="J38" s="17"/>
      <c r="K38" s="17"/>
      <c r="L38" s="2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s="2" customFormat="1" ht="25.35" customHeight="1" x14ac:dyDescent="0.2">
      <c r="A39" s="17"/>
      <c r="B39" s="18"/>
      <c r="C39" s="57"/>
      <c r="D39" s="58" t="s">
        <v>32</v>
      </c>
      <c r="E39" s="34"/>
      <c r="F39" s="34"/>
      <c r="G39" s="59" t="s">
        <v>33</v>
      </c>
      <c r="H39" s="60" t="s">
        <v>34</v>
      </c>
      <c r="I39" s="61"/>
      <c r="J39" s="62">
        <f>SUM(J30:J37)</f>
        <v>0</v>
      </c>
      <c r="K39" s="63"/>
      <c r="L39" s="2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s="2" customFormat="1" ht="14.45" customHeight="1" x14ac:dyDescent="0.2">
      <c r="A40" s="17"/>
      <c r="B40" s="18"/>
      <c r="C40" s="17"/>
      <c r="D40" s="17"/>
      <c r="E40" s="17"/>
      <c r="F40" s="17"/>
      <c r="G40" s="17"/>
      <c r="H40" s="17"/>
      <c r="I40" s="45"/>
      <c r="J40" s="17"/>
      <c r="K40" s="17"/>
      <c r="L40" s="2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s="1" customFormat="1" ht="14.45" customHeight="1" x14ac:dyDescent="0.2">
      <c r="B41" s="11"/>
      <c r="I41" s="42"/>
      <c r="L41" s="11"/>
    </row>
    <row r="42" spans="1:31" s="1" customFormat="1" ht="14.45" customHeight="1" x14ac:dyDescent="0.2">
      <c r="B42" s="11"/>
      <c r="I42" s="42"/>
      <c r="L42" s="11"/>
    </row>
    <row r="43" spans="1:31" s="1" customFormat="1" ht="14.45" customHeight="1" x14ac:dyDescent="0.2">
      <c r="B43" s="11"/>
      <c r="I43" s="42"/>
      <c r="L43" s="11"/>
    </row>
    <row r="44" spans="1:31" s="1" customFormat="1" ht="14.45" customHeight="1" x14ac:dyDescent="0.2">
      <c r="B44" s="11"/>
      <c r="I44" s="42"/>
      <c r="L44" s="11"/>
    </row>
    <row r="45" spans="1:31" s="1" customFormat="1" ht="14.45" customHeight="1" x14ac:dyDescent="0.2">
      <c r="B45" s="11"/>
      <c r="I45" s="42"/>
      <c r="L45" s="11"/>
    </row>
    <row r="46" spans="1:31" s="1" customFormat="1" ht="14.45" customHeight="1" x14ac:dyDescent="0.2">
      <c r="B46" s="11"/>
      <c r="I46" s="42"/>
      <c r="L46" s="11"/>
    </row>
    <row r="47" spans="1:31" s="1" customFormat="1" ht="14.45" customHeight="1" x14ac:dyDescent="0.2">
      <c r="B47" s="11"/>
      <c r="I47" s="42"/>
      <c r="L47" s="11"/>
    </row>
    <row r="48" spans="1:31" s="1" customFormat="1" ht="14.45" customHeight="1" x14ac:dyDescent="0.2">
      <c r="B48" s="11"/>
      <c r="I48" s="42"/>
      <c r="L48" s="11"/>
    </row>
    <row r="49" spans="1:31" s="1" customFormat="1" ht="14.45" customHeight="1" x14ac:dyDescent="0.2">
      <c r="B49" s="11"/>
      <c r="I49" s="42"/>
      <c r="L49" s="11"/>
    </row>
    <row r="50" spans="1:31" s="2" customFormat="1" ht="14.45" customHeight="1" x14ac:dyDescent="0.2">
      <c r="B50" s="21"/>
      <c r="D50" s="22" t="s">
        <v>35</v>
      </c>
      <c r="E50" s="23"/>
      <c r="F50" s="23"/>
      <c r="G50" s="22" t="s">
        <v>36</v>
      </c>
      <c r="H50" s="23"/>
      <c r="I50" s="64"/>
      <c r="J50" s="23"/>
      <c r="K50" s="23"/>
      <c r="L50" s="21"/>
    </row>
    <row r="51" spans="1:31" x14ac:dyDescent="0.2">
      <c r="B51" s="11"/>
      <c r="L51" s="11"/>
    </row>
    <row r="52" spans="1:31" x14ac:dyDescent="0.2">
      <c r="B52" s="11"/>
      <c r="L52" s="11"/>
    </row>
    <row r="53" spans="1:31" x14ac:dyDescent="0.2">
      <c r="B53" s="11"/>
      <c r="L53" s="11"/>
    </row>
    <row r="54" spans="1:31" x14ac:dyDescent="0.2">
      <c r="B54" s="11"/>
      <c r="L54" s="11"/>
    </row>
    <row r="55" spans="1:31" x14ac:dyDescent="0.2">
      <c r="B55" s="11"/>
      <c r="L55" s="11"/>
    </row>
    <row r="56" spans="1:31" x14ac:dyDescent="0.2">
      <c r="B56" s="11"/>
      <c r="L56" s="11"/>
    </row>
    <row r="57" spans="1:31" x14ac:dyDescent="0.2">
      <c r="B57" s="11"/>
      <c r="L57" s="11"/>
    </row>
    <row r="58" spans="1:31" x14ac:dyDescent="0.2">
      <c r="B58" s="11"/>
      <c r="L58" s="11"/>
    </row>
    <row r="59" spans="1:31" x14ac:dyDescent="0.2">
      <c r="B59" s="11"/>
      <c r="L59" s="11"/>
    </row>
    <row r="60" spans="1:31" x14ac:dyDescent="0.2">
      <c r="B60" s="11"/>
      <c r="L60" s="11"/>
    </row>
    <row r="61" spans="1:31" s="2" customFormat="1" ht="12.75" x14ac:dyDescent="0.2">
      <c r="A61" s="17"/>
      <c r="B61" s="18"/>
      <c r="C61" s="17"/>
      <c r="D61" s="24" t="s">
        <v>37</v>
      </c>
      <c r="E61" s="19"/>
      <c r="F61" s="65" t="s">
        <v>38</v>
      </c>
      <c r="G61" s="24" t="s">
        <v>37</v>
      </c>
      <c r="H61" s="19"/>
      <c r="I61" s="66"/>
      <c r="J61" s="67" t="s">
        <v>38</v>
      </c>
      <c r="K61" s="19"/>
      <c r="L61" s="21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x14ac:dyDescent="0.2">
      <c r="B62" s="11"/>
      <c r="L62" s="11"/>
    </row>
    <row r="63" spans="1:31" x14ac:dyDescent="0.2">
      <c r="B63" s="11"/>
      <c r="L63" s="11"/>
    </row>
    <row r="64" spans="1:31" x14ac:dyDescent="0.2">
      <c r="B64" s="11"/>
      <c r="L64" s="11"/>
    </row>
    <row r="65" spans="1:31" s="2" customFormat="1" ht="12.75" x14ac:dyDescent="0.2">
      <c r="A65" s="17"/>
      <c r="B65" s="18"/>
      <c r="C65" s="17"/>
      <c r="D65" s="22" t="s">
        <v>39</v>
      </c>
      <c r="E65" s="25"/>
      <c r="F65" s="25"/>
      <c r="G65" s="22" t="s">
        <v>40</v>
      </c>
      <c r="H65" s="25"/>
      <c r="I65" s="68"/>
      <c r="J65" s="25"/>
      <c r="K65" s="25"/>
      <c r="L65" s="21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x14ac:dyDescent="0.2">
      <c r="B66" s="11"/>
      <c r="L66" s="11"/>
    </row>
    <row r="67" spans="1:31" x14ac:dyDescent="0.2">
      <c r="B67" s="11"/>
      <c r="L67" s="11"/>
    </row>
    <row r="68" spans="1:31" x14ac:dyDescent="0.2">
      <c r="B68" s="11"/>
      <c r="L68" s="11"/>
    </row>
    <row r="69" spans="1:31" x14ac:dyDescent="0.2">
      <c r="B69" s="11"/>
      <c r="L69" s="11"/>
    </row>
    <row r="70" spans="1:31" x14ac:dyDescent="0.2">
      <c r="B70" s="11"/>
      <c r="L70" s="11"/>
    </row>
    <row r="71" spans="1:31" x14ac:dyDescent="0.2">
      <c r="B71" s="11"/>
      <c r="L71" s="11"/>
    </row>
    <row r="72" spans="1:31" x14ac:dyDescent="0.2">
      <c r="B72" s="11"/>
      <c r="L72" s="11"/>
    </row>
    <row r="73" spans="1:31" x14ac:dyDescent="0.2">
      <c r="B73" s="11"/>
      <c r="L73" s="11"/>
    </row>
    <row r="74" spans="1:31" x14ac:dyDescent="0.2">
      <c r="B74" s="11"/>
      <c r="L74" s="11"/>
    </row>
    <row r="75" spans="1:31" x14ac:dyDescent="0.2">
      <c r="B75" s="11"/>
      <c r="L75" s="11"/>
    </row>
    <row r="76" spans="1:31" s="2" customFormat="1" ht="12.75" x14ac:dyDescent="0.2">
      <c r="A76" s="17"/>
      <c r="B76" s="18"/>
      <c r="C76" s="17"/>
      <c r="D76" s="24" t="s">
        <v>37</v>
      </c>
      <c r="E76" s="19"/>
      <c r="F76" s="65" t="s">
        <v>38</v>
      </c>
      <c r="G76" s="24" t="s">
        <v>37</v>
      </c>
      <c r="H76" s="19"/>
      <c r="I76" s="66"/>
      <c r="J76" s="67" t="s">
        <v>38</v>
      </c>
      <c r="K76" s="19"/>
      <c r="L76" s="21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s="2" customFormat="1" ht="14.45" customHeight="1" x14ac:dyDescent="0.2">
      <c r="A77" s="17"/>
      <c r="B77" s="26"/>
      <c r="C77" s="27"/>
      <c r="D77" s="27"/>
      <c r="E77" s="27"/>
      <c r="F77" s="27"/>
      <c r="G77" s="27"/>
      <c r="H77" s="27"/>
      <c r="I77" s="69"/>
      <c r="J77" s="27"/>
      <c r="K77" s="27"/>
      <c r="L77" s="21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81" spans="1:47" s="2" customFormat="1" ht="6.95" hidden="1" customHeight="1" x14ac:dyDescent="0.2">
      <c r="A81" s="17"/>
      <c r="B81" s="28"/>
      <c r="C81" s="29"/>
      <c r="D81" s="29"/>
      <c r="E81" s="29"/>
      <c r="F81" s="29"/>
      <c r="G81" s="29"/>
      <c r="H81" s="29"/>
      <c r="I81" s="70"/>
      <c r="J81" s="29"/>
      <c r="K81" s="29"/>
      <c r="L81" s="21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47" s="2" customFormat="1" ht="24.95" hidden="1" customHeight="1" x14ac:dyDescent="0.2">
      <c r="A82" s="17"/>
      <c r="B82" s="18"/>
      <c r="C82" s="12" t="s">
        <v>51</v>
      </c>
      <c r="D82" s="17"/>
      <c r="E82" s="17"/>
      <c r="F82" s="17"/>
      <c r="G82" s="17"/>
      <c r="H82" s="17"/>
      <c r="I82" s="45"/>
      <c r="J82" s="17"/>
      <c r="K82" s="17"/>
      <c r="L82" s="21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47" s="2" customFormat="1" ht="6.95" hidden="1" customHeight="1" x14ac:dyDescent="0.2">
      <c r="A83" s="17"/>
      <c r="B83" s="18"/>
      <c r="C83" s="17"/>
      <c r="D83" s="17"/>
      <c r="E83" s="17"/>
      <c r="F83" s="17"/>
      <c r="G83" s="17"/>
      <c r="H83" s="17"/>
      <c r="I83" s="45"/>
      <c r="J83" s="17"/>
      <c r="K83" s="17"/>
      <c r="L83" s="21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47" s="2" customFormat="1" ht="12" hidden="1" customHeight="1" x14ac:dyDescent="0.2">
      <c r="A84" s="17"/>
      <c r="B84" s="18"/>
      <c r="C84" s="14" t="s">
        <v>5</v>
      </c>
      <c r="D84" s="17"/>
      <c r="E84" s="17"/>
      <c r="F84" s="17"/>
      <c r="G84" s="17"/>
      <c r="H84" s="17"/>
      <c r="I84" s="45"/>
      <c r="J84" s="17"/>
      <c r="K84" s="17"/>
      <c r="L84" s="21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47" s="2" customFormat="1" ht="16.5" hidden="1" customHeight="1" x14ac:dyDescent="0.2">
      <c r="A85" s="17"/>
      <c r="B85" s="18"/>
      <c r="C85" s="17"/>
      <c r="D85" s="17"/>
      <c r="E85" s="154" t="str">
        <f>E7</f>
        <v>Elektrická prípojka ZŠ M. R. Štefánika, Haličská cesta 1191/8, Lučenec</v>
      </c>
      <c r="F85" s="155"/>
      <c r="G85" s="155"/>
      <c r="H85" s="155"/>
      <c r="I85" s="45"/>
      <c r="J85" s="17"/>
      <c r="K85" s="17"/>
      <c r="L85" s="21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47" s="2" customFormat="1" ht="12" hidden="1" customHeight="1" x14ac:dyDescent="0.2">
      <c r="A86" s="17"/>
      <c r="B86" s="18"/>
      <c r="C86" s="14" t="s">
        <v>50</v>
      </c>
      <c r="D86" s="17"/>
      <c r="E86" s="17"/>
      <c r="F86" s="17"/>
      <c r="G86" s="17"/>
      <c r="H86" s="17"/>
      <c r="I86" s="45"/>
      <c r="J86" s="17"/>
      <c r="K86" s="17"/>
      <c r="L86" s="21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47" s="2" customFormat="1" ht="16.5" hidden="1" customHeight="1" x14ac:dyDescent="0.2">
      <c r="A87" s="17"/>
      <c r="B87" s="18"/>
      <c r="C87" s="17"/>
      <c r="D87" s="17"/>
      <c r="E87" s="152" t="str">
        <f>E9</f>
        <v>Zhotovenie novej elektrickej prípojky pre ZŠ</v>
      </c>
      <c r="F87" s="153"/>
      <c r="G87" s="153"/>
      <c r="H87" s="153"/>
      <c r="I87" s="45"/>
      <c r="J87" s="17"/>
      <c r="K87" s="17"/>
      <c r="L87" s="21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47" s="2" customFormat="1" ht="6.95" hidden="1" customHeight="1" x14ac:dyDescent="0.2">
      <c r="A88" s="17"/>
      <c r="B88" s="18"/>
      <c r="C88" s="17"/>
      <c r="D88" s="17"/>
      <c r="E88" s="17"/>
      <c r="F88" s="17"/>
      <c r="G88" s="17"/>
      <c r="H88" s="17"/>
      <c r="I88" s="45"/>
      <c r="J88" s="17"/>
      <c r="K88" s="17"/>
      <c r="L88" s="21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47" s="2" customFormat="1" ht="12" hidden="1" customHeight="1" x14ac:dyDescent="0.2">
      <c r="A89" s="17"/>
      <c r="B89" s="18"/>
      <c r="C89" s="14" t="s">
        <v>9</v>
      </c>
      <c r="D89" s="17"/>
      <c r="E89" s="17"/>
      <c r="F89" s="13" t="str">
        <f>F12</f>
        <v>Lučenec</v>
      </c>
      <c r="G89" s="17"/>
      <c r="H89" s="17"/>
      <c r="I89" s="46" t="s">
        <v>11</v>
      </c>
      <c r="J89" s="30" t="str">
        <f>IF(J12="","",J12)</f>
        <v/>
      </c>
      <c r="K89" s="17"/>
      <c r="L89" s="21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47" s="2" customFormat="1" ht="6.95" hidden="1" customHeight="1" x14ac:dyDescent="0.2">
      <c r="A90" s="17"/>
      <c r="B90" s="18"/>
      <c r="C90" s="17"/>
      <c r="D90" s="17"/>
      <c r="E90" s="17"/>
      <c r="F90" s="17"/>
      <c r="G90" s="17"/>
      <c r="H90" s="17"/>
      <c r="I90" s="45"/>
      <c r="J90" s="17"/>
      <c r="K90" s="17"/>
      <c r="L90" s="21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47" s="2" customFormat="1" ht="15.2" hidden="1" customHeight="1" x14ac:dyDescent="0.2">
      <c r="A91" s="17"/>
      <c r="B91" s="18"/>
      <c r="C91" s="14" t="s">
        <v>12</v>
      </c>
      <c r="D91" s="17"/>
      <c r="E91" s="17"/>
      <c r="F91" s="13" t="str">
        <f>E15</f>
        <v>ZŠ M. R. Štefánika</v>
      </c>
      <c r="G91" s="17"/>
      <c r="H91" s="17"/>
      <c r="I91" s="46" t="s">
        <v>19</v>
      </c>
      <c r="J91" s="16">
        <f>E21</f>
        <v>0</v>
      </c>
      <c r="K91" s="17"/>
      <c r="L91" s="21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47" s="2" customFormat="1" ht="15.2" hidden="1" customHeight="1" x14ac:dyDescent="0.2">
      <c r="A92" s="17"/>
      <c r="B92" s="18"/>
      <c r="C92" s="14" t="s">
        <v>18</v>
      </c>
      <c r="D92" s="17"/>
      <c r="E92" s="17"/>
      <c r="F92" s="13" t="str">
        <f>IF(E18="","",E18)</f>
        <v/>
      </c>
      <c r="G92" s="17"/>
      <c r="H92" s="17"/>
      <c r="I92" s="46" t="s">
        <v>20</v>
      </c>
      <c r="J92" s="16">
        <f>E24</f>
        <v>0</v>
      </c>
      <c r="K92" s="17"/>
      <c r="L92" s="21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47" s="2" customFormat="1" ht="10.35" hidden="1" customHeight="1" x14ac:dyDescent="0.2">
      <c r="A93" s="17"/>
      <c r="B93" s="18"/>
      <c r="C93" s="17"/>
      <c r="D93" s="17"/>
      <c r="E93" s="17"/>
      <c r="F93" s="17"/>
      <c r="G93" s="17"/>
      <c r="H93" s="17"/>
      <c r="I93" s="45"/>
      <c r="J93" s="17"/>
      <c r="K93" s="17"/>
      <c r="L93" s="21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47" s="2" customFormat="1" ht="29.25" hidden="1" customHeight="1" x14ac:dyDescent="0.2">
      <c r="A94" s="17"/>
      <c r="B94" s="18"/>
      <c r="C94" s="71" t="s">
        <v>52</v>
      </c>
      <c r="D94" s="57"/>
      <c r="E94" s="57"/>
      <c r="F94" s="57"/>
      <c r="G94" s="57"/>
      <c r="H94" s="57"/>
      <c r="I94" s="72"/>
      <c r="J94" s="73" t="s">
        <v>53</v>
      </c>
      <c r="K94" s="57"/>
      <c r="L94" s="21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47" s="2" customFormat="1" ht="10.35" hidden="1" customHeight="1" x14ac:dyDescent="0.2">
      <c r="A95" s="17"/>
      <c r="B95" s="18"/>
      <c r="C95" s="17"/>
      <c r="D95" s="17"/>
      <c r="E95" s="17"/>
      <c r="F95" s="17"/>
      <c r="G95" s="17"/>
      <c r="H95" s="17"/>
      <c r="I95" s="45"/>
      <c r="J95" s="17"/>
      <c r="K95" s="17"/>
      <c r="L95" s="21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47" s="2" customFormat="1" ht="22.9" hidden="1" customHeight="1" x14ac:dyDescent="0.2">
      <c r="A96" s="17"/>
      <c r="B96" s="18"/>
      <c r="C96" s="74" t="s">
        <v>54</v>
      </c>
      <c r="D96" s="17"/>
      <c r="E96" s="17"/>
      <c r="F96" s="17"/>
      <c r="G96" s="17"/>
      <c r="H96" s="17"/>
      <c r="I96" s="45"/>
      <c r="J96" s="41">
        <f>J126</f>
        <v>0</v>
      </c>
      <c r="K96" s="17"/>
      <c r="L96" s="21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U96" s="8" t="s">
        <v>55</v>
      </c>
    </row>
    <row r="97" spans="1:31" s="4" customFormat="1" ht="24.95" hidden="1" customHeight="1" x14ac:dyDescent="0.2">
      <c r="B97" s="75"/>
      <c r="D97" s="76" t="s">
        <v>56</v>
      </c>
      <c r="E97" s="77"/>
      <c r="F97" s="77"/>
      <c r="G97" s="77"/>
      <c r="H97" s="77"/>
      <c r="I97" s="78"/>
      <c r="J97" s="79">
        <f>J127</f>
        <v>0</v>
      </c>
      <c r="L97" s="75"/>
    </row>
    <row r="98" spans="1:31" s="5" customFormat="1" ht="19.899999999999999" hidden="1" customHeight="1" x14ac:dyDescent="0.2">
      <c r="B98" s="80"/>
      <c r="D98" s="81" t="s">
        <v>57</v>
      </c>
      <c r="E98" s="82"/>
      <c r="F98" s="82"/>
      <c r="G98" s="82"/>
      <c r="H98" s="82"/>
      <c r="I98" s="83"/>
      <c r="J98" s="84">
        <f>J128</f>
        <v>0</v>
      </c>
      <c r="L98" s="80"/>
    </row>
    <row r="99" spans="1:31" s="5" customFormat="1" ht="19.899999999999999" hidden="1" customHeight="1" x14ac:dyDescent="0.2">
      <c r="B99" s="80"/>
      <c r="D99" s="81" t="s">
        <v>58</v>
      </c>
      <c r="E99" s="82"/>
      <c r="F99" s="82"/>
      <c r="G99" s="82"/>
      <c r="H99" s="82"/>
      <c r="I99" s="83"/>
      <c r="J99" s="84">
        <f>J140</f>
        <v>0</v>
      </c>
      <c r="L99" s="80"/>
    </row>
    <row r="100" spans="1:31" s="5" customFormat="1" ht="19.899999999999999" hidden="1" customHeight="1" x14ac:dyDescent="0.2">
      <c r="B100" s="80"/>
      <c r="D100" s="81" t="s">
        <v>59</v>
      </c>
      <c r="E100" s="82"/>
      <c r="F100" s="82"/>
      <c r="G100" s="82"/>
      <c r="H100" s="82"/>
      <c r="I100" s="83"/>
      <c r="J100" s="84">
        <f>J144</f>
        <v>0</v>
      </c>
      <c r="L100" s="80"/>
    </row>
    <row r="101" spans="1:31" s="5" customFormat="1" ht="19.899999999999999" hidden="1" customHeight="1" x14ac:dyDescent="0.2">
      <c r="B101" s="80"/>
      <c r="D101" s="81" t="s">
        <v>60</v>
      </c>
      <c r="E101" s="82"/>
      <c r="F101" s="82"/>
      <c r="G101" s="82"/>
      <c r="H101" s="82"/>
      <c r="I101" s="83"/>
      <c r="J101" s="84">
        <f>J149</f>
        <v>0</v>
      </c>
      <c r="L101" s="80"/>
    </row>
    <row r="102" spans="1:31" s="4" customFormat="1" ht="24.95" hidden="1" customHeight="1" x14ac:dyDescent="0.2">
      <c r="B102" s="75"/>
      <c r="D102" s="76" t="s">
        <v>61</v>
      </c>
      <c r="E102" s="77"/>
      <c r="F102" s="77"/>
      <c r="G102" s="77"/>
      <c r="H102" s="77"/>
      <c r="I102" s="78"/>
      <c r="J102" s="79">
        <f>J151</f>
        <v>0</v>
      </c>
      <c r="L102" s="75"/>
    </row>
    <row r="103" spans="1:31" s="5" customFormat="1" ht="19.899999999999999" hidden="1" customHeight="1" x14ac:dyDescent="0.2">
      <c r="B103" s="80"/>
      <c r="D103" s="81" t="s">
        <v>62</v>
      </c>
      <c r="E103" s="82"/>
      <c r="F103" s="82"/>
      <c r="G103" s="82"/>
      <c r="H103" s="82"/>
      <c r="I103" s="83"/>
      <c r="J103" s="84">
        <f>J152</f>
        <v>0</v>
      </c>
      <c r="L103" s="80"/>
    </row>
    <row r="104" spans="1:31" s="4" customFormat="1" ht="24.95" hidden="1" customHeight="1" x14ac:dyDescent="0.2">
      <c r="B104" s="75"/>
      <c r="D104" s="76" t="s">
        <v>63</v>
      </c>
      <c r="E104" s="77"/>
      <c r="F104" s="77"/>
      <c r="G104" s="77"/>
      <c r="H104" s="77"/>
      <c r="I104" s="78"/>
      <c r="J104" s="79">
        <f>J163</f>
        <v>0</v>
      </c>
      <c r="L104" s="75"/>
    </row>
    <row r="105" spans="1:31" s="4" customFormat="1" ht="24.95" hidden="1" customHeight="1" x14ac:dyDescent="0.2">
      <c r="B105" s="75"/>
      <c r="D105" s="76" t="s">
        <v>64</v>
      </c>
      <c r="E105" s="77"/>
      <c r="F105" s="77"/>
      <c r="G105" s="77"/>
      <c r="H105" s="77"/>
      <c r="I105" s="78"/>
      <c r="J105" s="79">
        <f>J166</f>
        <v>0</v>
      </c>
      <c r="L105" s="75"/>
    </row>
    <row r="106" spans="1:31" s="4" customFormat="1" ht="21.75" hidden="1" customHeight="1" x14ac:dyDescent="0.2">
      <c r="B106" s="75"/>
      <c r="D106" s="85" t="s">
        <v>65</v>
      </c>
      <c r="I106" s="86"/>
      <c r="J106" s="87">
        <f>J170</f>
        <v>0</v>
      </c>
      <c r="L106" s="75"/>
    </row>
    <row r="107" spans="1:31" s="2" customFormat="1" ht="21.75" hidden="1" customHeight="1" x14ac:dyDescent="0.2">
      <c r="A107" s="17"/>
      <c r="B107" s="18"/>
      <c r="C107" s="17"/>
      <c r="D107" s="17"/>
      <c r="E107" s="17"/>
      <c r="F107" s="17"/>
      <c r="G107" s="17"/>
      <c r="H107" s="17"/>
      <c r="I107" s="45"/>
      <c r="J107" s="17"/>
      <c r="K107" s="17"/>
      <c r="L107" s="21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1:31" s="2" customFormat="1" ht="6.95" hidden="1" customHeight="1" x14ac:dyDescent="0.2">
      <c r="A108" s="17"/>
      <c r="B108" s="26"/>
      <c r="C108" s="27"/>
      <c r="D108" s="27"/>
      <c r="E108" s="27"/>
      <c r="F108" s="27"/>
      <c r="G108" s="27"/>
      <c r="H108" s="27"/>
      <c r="I108" s="69"/>
      <c r="J108" s="27"/>
      <c r="K108" s="27"/>
      <c r="L108" s="21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1:31" hidden="1" x14ac:dyDescent="0.2"/>
    <row r="110" spans="1:31" hidden="1" x14ac:dyDescent="0.2"/>
    <row r="111" spans="1:31" hidden="1" x14ac:dyDescent="0.2"/>
    <row r="112" spans="1:31" s="2" customFormat="1" ht="6.95" customHeight="1" x14ac:dyDescent="0.2">
      <c r="A112" s="17"/>
      <c r="B112" s="28"/>
      <c r="C112" s="29"/>
      <c r="D112" s="29"/>
      <c r="E112" s="29"/>
      <c r="F112" s="29"/>
      <c r="G112" s="29"/>
      <c r="H112" s="29"/>
      <c r="I112" s="70"/>
      <c r="J112" s="29"/>
      <c r="K112" s="29"/>
      <c r="L112" s="21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1:63" s="2" customFormat="1" ht="24.95" customHeight="1" x14ac:dyDescent="0.2">
      <c r="A113" s="17"/>
      <c r="B113" s="18"/>
      <c r="C113" s="12" t="s">
        <v>66</v>
      </c>
      <c r="D113" s="17"/>
      <c r="E113" s="17"/>
      <c r="F113" s="17"/>
      <c r="G113" s="17"/>
      <c r="H113" s="17"/>
      <c r="I113" s="45"/>
      <c r="J113" s="17"/>
      <c r="K113" s="17"/>
      <c r="L113" s="21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1:63" s="2" customFormat="1" ht="6.95" customHeight="1" x14ac:dyDescent="0.2">
      <c r="A114" s="17"/>
      <c r="B114" s="18"/>
      <c r="C114" s="17"/>
      <c r="D114" s="17"/>
      <c r="E114" s="17"/>
      <c r="F114" s="17"/>
      <c r="G114" s="17"/>
      <c r="H114" s="17"/>
      <c r="I114" s="45"/>
      <c r="J114" s="17"/>
      <c r="K114" s="17"/>
      <c r="L114" s="21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1:63" s="2" customFormat="1" ht="12" customHeight="1" x14ac:dyDescent="0.2">
      <c r="A115" s="17"/>
      <c r="B115" s="18"/>
      <c r="C115" s="14" t="s">
        <v>5</v>
      </c>
      <c r="D115" s="17"/>
      <c r="E115" s="17"/>
      <c r="F115" s="17"/>
      <c r="G115" s="17"/>
      <c r="H115" s="17"/>
      <c r="I115" s="45"/>
      <c r="J115" s="17"/>
      <c r="K115" s="17"/>
      <c r="L115" s="21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1:63" s="2" customFormat="1" ht="16.5" customHeight="1" x14ac:dyDescent="0.2">
      <c r="A116" s="17"/>
      <c r="B116" s="18"/>
      <c r="C116" s="17"/>
      <c r="D116" s="17"/>
      <c r="E116" s="154" t="str">
        <f>E7</f>
        <v>Elektrická prípojka ZŠ M. R. Štefánika, Haličská cesta 1191/8, Lučenec</v>
      </c>
      <c r="F116" s="155"/>
      <c r="G116" s="155"/>
      <c r="H116" s="155"/>
      <c r="I116" s="45"/>
      <c r="J116" s="17"/>
      <c r="K116" s="17"/>
      <c r="L116" s="21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1:63" s="2" customFormat="1" ht="12" customHeight="1" x14ac:dyDescent="0.2">
      <c r="A117" s="17"/>
      <c r="B117" s="18"/>
      <c r="C117" s="14" t="s">
        <v>50</v>
      </c>
      <c r="D117" s="17"/>
      <c r="E117" s="17"/>
      <c r="F117" s="17"/>
      <c r="G117" s="17"/>
      <c r="H117" s="17"/>
      <c r="I117" s="45"/>
      <c r="J117" s="17"/>
      <c r="K117" s="17"/>
      <c r="L117" s="21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1:63" s="2" customFormat="1" ht="16.5" customHeight="1" x14ac:dyDescent="0.2">
      <c r="A118" s="17"/>
      <c r="B118" s="18"/>
      <c r="C118" s="17"/>
      <c r="D118" s="17"/>
      <c r="E118" s="152" t="str">
        <f>E9</f>
        <v>Zhotovenie novej elektrickej prípojky pre ZŠ</v>
      </c>
      <c r="F118" s="153"/>
      <c r="G118" s="153"/>
      <c r="H118" s="153"/>
      <c r="I118" s="45"/>
      <c r="J118" s="17"/>
      <c r="K118" s="17"/>
      <c r="L118" s="21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1:63" s="2" customFormat="1" ht="6.95" customHeight="1" x14ac:dyDescent="0.2">
      <c r="A119" s="17"/>
      <c r="B119" s="18"/>
      <c r="C119" s="17"/>
      <c r="D119" s="17"/>
      <c r="E119" s="17"/>
      <c r="F119" s="17"/>
      <c r="G119" s="17"/>
      <c r="H119" s="17"/>
      <c r="I119" s="45"/>
      <c r="J119" s="17"/>
      <c r="K119" s="17"/>
      <c r="L119" s="21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1:63" s="2" customFormat="1" ht="12" customHeight="1" x14ac:dyDescent="0.2">
      <c r="A120" s="17"/>
      <c r="B120" s="18"/>
      <c r="C120" s="14" t="s">
        <v>9</v>
      </c>
      <c r="D120" s="17"/>
      <c r="E120" s="17"/>
      <c r="F120" s="13" t="str">
        <f>F12</f>
        <v>Lučenec</v>
      </c>
      <c r="G120" s="17"/>
      <c r="H120" s="17"/>
      <c r="I120" s="46" t="s">
        <v>11</v>
      </c>
      <c r="J120" s="30" t="str">
        <f>IF(J12="","",J12)</f>
        <v/>
      </c>
      <c r="K120" s="17"/>
      <c r="L120" s="21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1:63" s="2" customFormat="1" ht="6.95" customHeight="1" x14ac:dyDescent="0.2">
      <c r="A121" s="17"/>
      <c r="B121" s="18"/>
      <c r="C121" s="17"/>
      <c r="D121" s="17"/>
      <c r="E121" s="17"/>
      <c r="F121" s="17"/>
      <c r="G121" s="17"/>
      <c r="H121" s="17"/>
      <c r="I121" s="45"/>
      <c r="J121" s="17"/>
      <c r="K121" s="17"/>
      <c r="L121" s="21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1:63" s="2" customFormat="1" ht="15.2" customHeight="1" x14ac:dyDescent="0.2">
      <c r="A122" s="17"/>
      <c r="B122" s="18"/>
      <c r="C122" s="14" t="s">
        <v>12</v>
      </c>
      <c r="D122" s="17"/>
      <c r="E122" s="17"/>
      <c r="F122" s="13" t="str">
        <f>E15</f>
        <v>ZŠ M. R. Štefánika</v>
      </c>
      <c r="G122" s="17"/>
      <c r="H122" s="17"/>
      <c r="I122" s="46" t="s">
        <v>19</v>
      </c>
      <c r="J122" s="16">
        <f>E21</f>
        <v>0</v>
      </c>
      <c r="K122" s="17"/>
      <c r="L122" s="21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1:63" s="2" customFormat="1" ht="15.2" customHeight="1" x14ac:dyDescent="0.2">
      <c r="A123" s="17"/>
      <c r="B123" s="18"/>
      <c r="C123" s="14" t="s">
        <v>18</v>
      </c>
      <c r="D123" s="17"/>
      <c r="E123" s="17"/>
      <c r="F123" s="13" t="str">
        <f>IF(E18="","",E18)</f>
        <v/>
      </c>
      <c r="G123" s="17"/>
      <c r="H123" s="17"/>
      <c r="I123" s="46" t="s">
        <v>20</v>
      </c>
      <c r="J123" s="16">
        <f>E24</f>
        <v>0</v>
      </c>
      <c r="K123" s="17"/>
      <c r="L123" s="21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1:63" s="2" customFormat="1" ht="10.35" customHeight="1" x14ac:dyDescent="0.2">
      <c r="A124" s="17"/>
      <c r="B124" s="18"/>
      <c r="C124" s="17"/>
      <c r="D124" s="17"/>
      <c r="E124" s="17"/>
      <c r="F124" s="17"/>
      <c r="G124" s="17"/>
      <c r="H124" s="17"/>
      <c r="I124" s="45"/>
      <c r="J124" s="17"/>
      <c r="K124" s="17"/>
      <c r="L124" s="21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1:63" s="6" customFormat="1" ht="29.25" customHeight="1" x14ac:dyDescent="0.2">
      <c r="A125" s="88"/>
      <c r="B125" s="89"/>
      <c r="C125" s="90" t="s">
        <v>67</v>
      </c>
      <c r="D125" s="91" t="s">
        <v>43</v>
      </c>
      <c r="E125" s="91" t="s">
        <v>41</v>
      </c>
      <c r="F125" s="91" t="s">
        <v>42</v>
      </c>
      <c r="G125" s="91" t="s">
        <v>68</v>
      </c>
      <c r="H125" s="91" t="s">
        <v>69</v>
      </c>
      <c r="I125" s="92" t="s">
        <v>70</v>
      </c>
      <c r="J125" s="93" t="s">
        <v>53</v>
      </c>
      <c r="K125" s="94" t="s">
        <v>71</v>
      </c>
      <c r="L125" s="95"/>
      <c r="M125" s="35" t="s">
        <v>0</v>
      </c>
      <c r="N125" s="36" t="s">
        <v>26</v>
      </c>
      <c r="O125" s="36" t="s">
        <v>72</v>
      </c>
      <c r="P125" s="36" t="s">
        <v>73</v>
      </c>
      <c r="Q125" s="36" t="s">
        <v>74</v>
      </c>
      <c r="R125" s="36" t="s">
        <v>75</v>
      </c>
      <c r="S125" s="36" t="s">
        <v>76</v>
      </c>
      <c r="T125" s="37" t="s">
        <v>77</v>
      </c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</row>
    <row r="126" spans="1:63" s="2" customFormat="1" ht="22.9" customHeight="1" x14ac:dyDescent="0.25">
      <c r="A126" s="17"/>
      <c r="B126" s="18"/>
      <c r="C126" s="40" t="s">
        <v>54</v>
      </c>
      <c r="D126" s="17"/>
      <c r="E126" s="17"/>
      <c r="F126" s="17"/>
      <c r="G126" s="17"/>
      <c r="H126" s="17"/>
      <c r="I126" s="45"/>
      <c r="J126" s="96">
        <f>BK126</f>
        <v>0</v>
      </c>
      <c r="K126" s="17"/>
      <c r="L126" s="18"/>
      <c r="M126" s="38"/>
      <c r="N126" s="31"/>
      <c r="O126" s="39"/>
      <c r="P126" s="97">
        <f>P127+P151+P163+P166+P170</f>
        <v>0</v>
      </c>
      <c r="Q126" s="39"/>
      <c r="R126" s="97">
        <f>R127+R151+R163+R166+R170</f>
        <v>22.446256899999998</v>
      </c>
      <c r="S126" s="39"/>
      <c r="T126" s="98">
        <f>T127+T151+T163+T166+T170</f>
        <v>6.2034000000000002</v>
      </c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T126" s="8" t="s">
        <v>44</v>
      </c>
      <c r="AU126" s="8" t="s">
        <v>55</v>
      </c>
      <c r="BK126" s="99">
        <f>BK127+BK151+BK163+BK166+BK170</f>
        <v>0</v>
      </c>
    </row>
    <row r="127" spans="1:63" s="7" customFormat="1" ht="25.9" customHeight="1" x14ac:dyDescent="0.2">
      <c r="B127" s="100"/>
      <c r="D127" s="101" t="s">
        <v>44</v>
      </c>
      <c r="E127" s="102" t="s">
        <v>78</v>
      </c>
      <c r="F127" s="102" t="s">
        <v>79</v>
      </c>
      <c r="I127" s="103"/>
      <c r="J127" s="87">
        <f>BK127</f>
        <v>0</v>
      </c>
      <c r="L127" s="100"/>
      <c r="M127" s="104"/>
      <c r="N127" s="105"/>
      <c r="O127" s="105"/>
      <c r="P127" s="106">
        <f>P128+P140+P144+P149</f>
        <v>0</v>
      </c>
      <c r="Q127" s="105"/>
      <c r="R127" s="106">
        <f>R128+R140+R144+R149</f>
        <v>22.1995969</v>
      </c>
      <c r="S127" s="105"/>
      <c r="T127" s="107">
        <f>T128+T140+T144+T149</f>
        <v>6.2034000000000002</v>
      </c>
      <c r="AR127" s="101" t="s">
        <v>47</v>
      </c>
      <c r="AT127" s="108" t="s">
        <v>44</v>
      </c>
      <c r="AU127" s="108" t="s">
        <v>45</v>
      </c>
      <c r="AY127" s="101" t="s">
        <v>80</v>
      </c>
      <c r="BK127" s="109">
        <f>BK128+BK140+BK144+BK149</f>
        <v>0</v>
      </c>
    </row>
    <row r="128" spans="1:63" s="7" customFormat="1" ht="22.9" customHeight="1" x14ac:dyDescent="0.2">
      <c r="B128" s="100"/>
      <c r="D128" s="101" t="s">
        <v>44</v>
      </c>
      <c r="E128" s="110" t="s">
        <v>47</v>
      </c>
      <c r="F128" s="110" t="s">
        <v>81</v>
      </c>
      <c r="I128" s="103"/>
      <c r="J128" s="111">
        <f>BK128</f>
        <v>0</v>
      </c>
      <c r="L128" s="100"/>
      <c r="M128" s="104"/>
      <c r="N128" s="105"/>
      <c r="O128" s="105"/>
      <c r="P128" s="106">
        <f>SUM(P129:P139)</f>
        <v>0</v>
      </c>
      <c r="Q128" s="105"/>
      <c r="R128" s="106">
        <f>SUM(R129:R139)</f>
        <v>13.86</v>
      </c>
      <c r="S128" s="105"/>
      <c r="T128" s="107">
        <f>SUM(T129:T139)</f>
        <v>5.6433999999999997</v>
      </c>
      <c r="AR128" s="101" t="s">
        <v>47</v>
      </c>
      <c r="AT128" s="108" t="s">
        <v>44</v>
      </c>
      <c r="AU128" s="108" t="s">
        <v>47</v>
      </c>
      <c r="AY128" s="101" t="s">
        <v>80</v>
      </c>
      <c r="BK128" s="109">
        <f>SUM(BK129:BK139)</f>
        <v>0</v>
      </c>
    </row>
    <row r="129" spans="1:65" s="2" customFormat="1" ht="24" customHeight="1" x14ac:dyDescent="0.2">
      <c r="A129" s="17"/>
      <c r="B129" s="112"/>
      <c r="C129" s="113" t="s">
        <v>47</v>
      </c>
      <c r="D129" s="113" t="s">
        <v>82</v>
      </c>
      <c r="E129" s="114" t="s">
        <v>83</v>
      </c>
      <c r="F129" s="115" t="s">
        <v>84</v>
      </c>
      <c r="G129" s="116" t="s">
        <v>85</v>
      </c>
      <c r="H129" s="117">
        <v>13.9</v>
      </c>
      <c r="I129" s="118"/>
      <c r="J129" s="119">
        <f t="shared" ref="J129:J139" si="0">ROUND(I129*H129,2)</f>
        <v>0</v>
      </c>
      <c r="K129" s="120"/>
      <c r="L129" s="18"/>
      <c r="M129" s="121" t="s">
        <v>0</v>
      </c>
      <c r="N129" s="122" t="s">
        <v>28</v>
      </c>
      <c r="O129" s="32"/>
      <c r="P129" s="123">
        <f t="shared" ref="P129:P139" si="1">O129*H129</f>
        <v>0</v>
      </c>
      <c r="Q129" s="123">
        <v>0</v>
      </c>
      <c r="R129" s="123">
        <f t="shared" ref="R129:R139" si="2">Q129*H129</f>
        <v>0</v>
      </c>
      <c r="S129" s="123">
        <v>0.22500000000000001</v>
      </c>
      <c r="T129" s="124">
        <f t="shared" ref="T129:T139" si="3">S129*H129</f>
        <v>3.1274999999999999</v>
      </c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R129" s="125" t="s">
        <v>86</v>
      </c>
      <c r="AT129" s="125" t="s">
        <v>82</v>
      </c>
      <c r="AU129" s="125" t="s">
        <v>87</v>
      </c>
      <c r="AY129" s="8" t="s">
        <v>80</v>
      </c>
      <c r="BE129" s="126">
        <f t="shared" ref="BE129:BE139" si="4">IF(N129="základná",J129,0)</f>
        <v>0</v>
      </c>
      <c r="BF129" s="126">
        <f t="shared" ref="BF129:BF139" si="5">IF(N129="znížená",J129,0)</f>
        <v>0</v>
      </c>
      <c r="BG129" s="126">
        <f t="shared" ref="BG129:BG139" si="6">IF(N129="zákl. prenesená",J129,0)</f>
        <v>0</v>
      </c>
      <c r="BH129" s="126">
        <f t="shared" ref="BH129:BH139" si="7">IF(N129="zníž. prenesená",J129,0)</f>
        <v>0</v>
      </c>
      <c r="BI129" s="126">
        <f t="shared" ref="BI129:BI139" si="8">IF(N129="nulová",J129,0)</f>
        <v>0</v>
      </c>
      <c r="BJ129" s="8" t="s">
        <v>87</v>
      </c>
      <c r="BK129" s="126">
        <f t="shared" ref="BK129:BK139" si="9">ROUND(I129*H129,2)</f>
        <v>0</v>
      </c>
      <c r="BL129" s="8" t="s">
        <v>86</v>
      </c>
      <c r="BM129" s="125" t="s">
        <v>88</v>
      </c>
    </row>
    <row r="130" spans="1:65" s="2" customFormat="1" ht="24" customHeight="1" x14ac:dyDescent="0.2">
      <c r="A130" s="17"/>
      <c r="B130" s="112"/>
      <c r="C130" s="113" t="s">
        <v>87</v>
      </c>
      <c r="D130" s="113" t="s">
        <v>82</v>
      </c>
      <c r="E130" s="114" t="s">
        <v>89</v>
      </c>
      <c r="F130" s="115" t="s">
        <v>90</v>
      </c>
      <c r="G130" s="116" t="s">
        <v>85</v>
      </c>
      <c r="H130" s="117">
        <v>13.9</v>
      </c>
      <c r="I130" s="118"/>
      <c r="J130" s="119">
        <f t="shared" si="0"/>
        <v>0</v>
      </c>
      <c r="K130" s="120"/>
      <c r="L130" s="18"/>
      <c r="M130" s="121" t="s">
        <v>0</v>
      </c>
      <c r="N130" s="122" t="s">
        <v>28</v>
      </c>
      <c r="O130" s="32"/>
      <c r="P130" s="123">
        <f t="shared" si="1"/>
        <v>0</v>
      </c>
      <c r="Q130" s="123">
        <v>0</v>
      </c>
      <c r="R130" s="123">
        <f t="shared" si="2"/>
        <v>0</v>
      </c>
      <c r="S130" s="123">
        <v>0.18099999999999999</v>
      </c>
      <c r="T130" s="124">
        <f t="shared" si="3"/>
        <v>2.5158999999999998</v>
      </c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R130" s="125" t="s">
        <v>86</v>
      </c>
      <c r="AT130" s="125" t="s">
        <v>82</v>
      </c>
      <c r="AU130" s="125" t="s">
        <v>87</v>
      </c>
      <c r="AY130" s="8" t="s">
        <v>80</v>
      </c>
      <c r="BE130" s="126">
        <f t="shared" si="4"/>
        <v>0</v>
      </c>
      <c r="BF130" s="126">
        <f t="shared" si="5"/>
        <v>0</v>
      </c>
      <c r="BG130" s="126">
        <f t="shared" si="6"/>
        <v>0</v>
      </c>
      <c r="BH130" s="126">
        <f t="shared" si="7"/>
        <v>0</v>
      </c>
      <c r="BI130" s="126">
        <f t="shared" si="8"/>
        <v>0</v>
      </c>
      <c r="BJ130" s="8" t="s">
        <v>87</v>
      </c>
      <c r="BK130" s="126">
        <f t="shared" si="9"/>
        <v>0</v>
      </c>
      <c r="BL130" s="8" t="s">
        <v>86</v>
      </c>
      <c r="BM130" s="125" t="s">
        <v>91</v>
      </c>
    </row>
    <row r="131" spans="1:65" s="2" customFormat="1" ht="24" customHeight="1" x14ac:dyDescent="0.2">
      <c r="A131" s="17"/>
      <c r="B131" s="112"/>
      <c r="C131" s="113" t="s">
        <v>92</v>
      </c>
      <c r="D131" s="113" t="s">
        <v>82</v>
      </c>
      <c r="E131" s="114" t="s">
        <v>93</v>
      </c>
      <c r="F131" s="115" t="s">
        <v>94</v>
      </c>
      <c r="G131" s="116" t="s">
        <v>85</v>
      </c>
      <c r="H131" s="117">
        <v>13.9</v>
      </c>
      <c r="I131" s="118"/>
      <c r="J131" s="119">
        <f t="shared" si="0"/>
        <v>0</v>
      </c>
      <c r="K131" s="120"/>
      <c r="L131" s="18"/>
      <c r="M131" s="121" t="s">
        <v>0</v>
      </c>
      <c r="N131" s="122" t="s">
        <v>28</v>
      </c>
      <c r="O131" s="32"/>
      <c r="P131" s="123">
        <f t="shared" si="1"/>
        <v>0</v>
      </c>
      <c r="Q131" s="123">
        <v>0</v>
      </c>
      <c r="R131" s="123">
        <f t="shared" si="2"/>
        <v>0</v>
      </c>
      <c r="S131" s="123">
        <v>0</v>
      </c>
      <c r="T131" s="124">
        <f t="shared" si="3"/>
        <v>0</v>
      </c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R131" s="125" t="s">
        <v>86</v>
      </c>
      <c r="AT131" s="125" t="s">
        <v>82</v>
      </c>
      <c r="AU131" s="125" t="s">
        <v>87</v>
      </c>
      <c r="AY131" s="8" t="s">
        <v>80</v>
      </c>
      <c r="BE131" s="126">
        <f t="shared" si="4"/>
        <v>0</v>
      </c>
      <c r="BF131" s="126">
        <f t="shared" si="5"/>
        <v>0</v>
      </c>
      <c r="BG131" s="126">
        <f t="shared" si="6"/>
        <v>0</v>
      </c>
      <c r="BH131" s="126">
        <f t="shared" si="7"/>
        <v>0</v>
      </c>
      <c r="BI131" s="126">
        <f t="shared" si="8"/>
        <v>0</v>
      </c>
      <c r="BJ131" s="8" t="s">
        <v>87</v>
      </c>
      <c r="BK131" s="126">
        <f t="shared" si="9"/>
        <v>0</v>
      </c>
      <c r="BL131" s="8" t="s">
        <v>86</v>
      </c>
      <c r="BM131" s="125" t="s">
        <v>95</v>
      </c>
    </row>
    <row r="132" spans="1:65" s="2" customFormat="1" ht="24" customHeight="1" x14ac:dyDescent="0.2">
      <c r="A132" s="17"/>
      <c r="B132" s="112"/>
      <c r="C132" s="113" t="s">
        <v>86</v>
      </c>
      <c r="D132" s="113" t="s">
        <v>82</v>
      </c>
      <c r="E132" s="114" t="s">
        <v>96</v>
      </c>
      <c r="F132" s="115" t="s">
        <v>97</v>
      </c>
      <c r="G132" s="116" t="s">
        <v>98</v>
      </c>
      <c r="H132" s="117">
        <v>36</v>
      </c>
      <c r="I132" s="118"/>
      <c r="J132" s="119">
        <f t="shared" si="0"/>
        <v>0</v>
      </c>
      <c r="K132" s="120"/>
      <c r="L132" s="18"/>
      <c r="M132" s="121" t="s">
        <v>0</v>
      </c>
      <c r="N132" s="122" t="s">
        <v>28</v>
      </c>
      <c r="O132" s="32"/>
      <c r="P132" s="123">
        <f t="shared" si="1"/>
        <v>0</v>
      </c>
      <c r="Q132" s="123">
        <v>0</v>
      </c>
      <c r="R132" s="123">
        <f t="shared" si="2"/>
        <v>0</v>
      </c>
      <c r="S132" s="123">
        <v>0</v>
      </c>
      <c r="T132" s="124">
        <f t="shared" si="3"/>
        <v>0</v>
      </c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R132" s="125" t="s">
        <v>86</v>
      </c>
      <c r="AT132" s="125" t="s">
        <v>82</v>
      </c>
      <c r="AU132" s="125" t="s">
        <v>87</v>
      </c>
      <c r="AY132" s="8" t="s">
        <v>80</v>
      </c>
      <c r="BE132" s="126">
        <f t="shared" si="4"/>
        <v>0</v>
      </c>
      <c r="BF132" s="126">
        <f t="shared" si="5"/>
        <v>0</v>
      </c>
      <c r="BG132" s="126">
        <f t="shared" si="6"/>
        <v>0</v>
      </c>
      <c r="BH132" s="126">
        <f t="shared" si="7"/>
        <v>0</v>
      </c>
      <c r="BI132" s="126">
        <f t="shared" si="8"/>
        <v>0</v>
      </c>
      <c r="BJ132" s="8" t="s">
        <v>87</v>
      </c>
      <c r="BK132" s="126">
        <f t="shared" si="9"/>
        <v>0</v>
      </c>
      <c r="BL132" s="8" t="s">
        <v>86</v>
      </c>
      <c r="BM132" s="125" t="s">
        <v>99</v>
      </c>
    </row>
    <row r="133" spans="1:65" s="2" customFormat="1" ht="24" customHeight="1" x14ac:dyDescent="0.2">
      <c r="A133" s="17"/>
      <c r="B133" s="112"/>
      <c r="C133" s="113" t="s">
        <v>100</v>
      </c>
      <c r="D133" s="113" t="s">
        <v>82</v>
      </c>
      <c r="E133" s="114" t="s">
        <v>101</v>
      </c>
      <c r="F133" s="115" t="s">
        <v>102</v>
      </c>
      <c r="G133" s="116" t="s">
        <v>98</v>
      </c>
      <c r="H133" s="117">
        <v>36</v>
      </c>
      <c r="I133" s="118"/>
      <c r="J133" s="119">
        <f t="shared" si="0"/>
        <v>0</v>
      </c>
      <c r="K133" s="120"/>
      <c r="L133" s="18"/>
      <c r="M133" s="121" t="s">
        <v>0</v>
      </c>
      <c r="N133" s="122" t="s">
        <v>28</v>
      </c>
      <c r="O133" s="32"/>
      <c r="P133" s="123">
        <f t="shared" si="1"/>
        <v>0</v>
      </c>
      <c r="Q133" s="123">
        <v>0</v>
      </c>
      <c r="R133" s="123">
        <f t="shared" si="2"/>
        <v>0</v>
      </c>
      <c r="S133" s="123">
        <v>0</v>
      </c>
      <c r="T133" s="124">
        <f t="shared" si="3"/>
        <v>0</v>
      </c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R133" s="125" t="s">
        <v>86</v>
      </c>
      <c r="AT133" s="125" t="s">
        <v>82</v>
      </c>
      <c r="AU133" s="125" t="s">
        <v>87</v>
      </c>
      <c r="AY133" s="8" t="s">
        <v>80</v>
      </c>
      <c r="BE133" s="126">
        <f t="shared" si="4"/>
        <v>0</v>
      </c>
      <c r="BF133" s="126">
        <f t="shared" si="5"/>
        <v>0</v>
      </c>
      <c r="BG133" s="126">
        <f t="shared" si="6"/>
        <v>0</v>
      </c>
      <c r="BH133" s="126">
        <f t="shared" si="7"/>
        <v>0</v>
      </c>
      <c r="BI133" s="126">
        <f t="shared" si="8"/>
        <v>0</v>
      </c>
      <c r="BJ133" s="8" t="s">
        <v>87</v>
      </c>
      <c r="BK133" s="126">
        <f t="shared" si="9"/>
        <v>0</v>
      </c>
      <c r="BL133" s="8" t="s">
        <v>86</v>
      </c>
      <c r="BM133" s="125" t="s">
        <v>103</v>
      </c>
    </row>
    <row r="134" spans="1:65" s="2" customFormat="1" ht="24" customHeight="1" x14ac:dyDescent="0.2">
      <c r="A134" s="17"/>
      <c r="B134" s="112"/>
      <c r="C134" s="113" t="s">
        <v>104</v>
      </c>
      <c r="D134" s="113" t="s">
        <v>82</v>
      </c>
      <c r="E134" s="114" t="s">
        <v>105</v>
      </c>
      <c r="F134" s="115" t="s">
        <v>106</v>
      </c>
      <c r="G134" s="116" t="s">
        <v>98</v>
      </c>
      <c r="H134" s="117">
        <v>9.9</v>
      </c>
      <c r="I134" s="118"/>
      <c r="J134" s="119">
        <f t="shared" si="0"/>
        <v>0</v>
      </c>
      <c r="K134" s="120"/>
      <c r="L134" s="18"/>
      <c r="M134" s="121" t="s">
        <v>0</v>
      </c>
      <c r="N134" s="122" t="s">
        <v>28</v>
      </c>
      <c r="O134" s="32"/>
      <c r="P134" s="123">
        <f t="shared" si="1"/>
        <v>0</v>
      </c>
      <c r="Q134" s="123">
        <v>0</v>
      </c>
      <c r="R134" s="123">
        <f t="shared" si="2"/>
        <v>0</v>
      </c>
      <c r="S134" s="123">
        <v>0</v>
      </c>
      <c r="T134" s="124">
        <f t="shared" si="3"/>
        <v>0</v>
      </c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R134" s="125" t="s">
        <v>86</v>
      </c>
      <c r="AT134" s="125" t="s">
        <v>82</v>
      </c>
      <c r="AU134" s="125" t="s">
        <v>87</v>
      </c>
      <c r="AY134" s="8" t="s">
        <v>80</v>
      </c>
      <c r="BE134" s="126">
        <f t="shared" si="4"/>
        <v>0</v>
      </c>
      <c r="BF134" s="126">
        <f t="shared" si="5"/>
        <v>0</v>
      </c>
      <c r="BG134" s="126">
        <f t="shared" si="6"/>
        <v>0</v>
      </c>
      <c r="BH134" s="126">
        <f t="shared" si="7"/>
        <v>0</v>
      </c>
      <c r="BI134" s="126">
        <f t="shared" si="8"/>
        <v>0</v>
      </c>
      <c r="BJ134" s="8" t="s">
        <v>87</v>
      </c>
      <c r="BK134" s="126">
        <f t="shared" si="9"/>
        <v>0</v>
      </c>
      <c r="BL134" s="8" t="s">
        <v>86</v>
      </c>
      <c r="BM134" s="125" t="s">
        <v>107</v>
      </c>
    </row>
    <row r="135" spans="1:65" s="2" customFormat="1" ht="16.5" customHeight="1" x14ac:dyDescent="0.2">
      <c r="A135" s="17"/>
      <c r="B135" s="112"/>
      <c r="C135" s="113" t="s">
        <v>108</v>
      </c>
      <c r="D135" s="113" t="s">
        <v>82</v>
      </c>
      <c r="E135" s="114" t="s">
        <v>109</v>
      </c>
      <c r="F135" s="115" t="s">
        <v>110</v>
      </c>
      <c r="G135" s="116" t="s">
        <v>98</v>
      </c>
      <c r="H135" s="117">
        <v>9.9</v>
      </c>
      <c r="I135" s="118"/>
      <c r="J135" s="119">
        <f t="shared" si="0"/>
        <v>0</v>
      </c>
      <c r="K135" s="120"/>
      <c r="L135" s="18"/>
      <c r="M135" s="121" t="s">
        <v>0</v>
      </c>
      <c r="N135" s="122" t="s">
        <v>28</v>
      </c>
      <c r="O135" s="32"/>
      <c r="P135" s="123">
        <f t="shared" si="1"/>
        <v>0</v>
      </c>
      <c r="Q135" s="123">
        <v>0</v>
      </c>
      <c r="R135" s="123">
        <f t="shared" si="2"/>
        <v>0</v>
      </c>
      <c r="S135" s="123">
        <v>0</v>
      </c>
      <c r="T135" s="124">
        <f t="shared" si="3"/>
        <v>0</v>
      </c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R135" s="125" t="s">
        <v>86</v>
      </c>
      <c r="AT135" s="125" t="s">
        <v>82</v>
      </c>
      <c r="AU135" s="125" t="s">
        <v>87</v>
      </c>
      <c r="AY135" s="8" t="s">
        <v>80</v>
      </c>
      <c r="BE135" s="126">
        <f t="shared" si="4"/>
        <v>0</v>
      </c>
      <c r="BF135" s="126">
        <f t="shared" si="5"/>
        <v>0</v>
      </c>
      <c r="BG135" s="126">
        <f t="shared" si="6"/>
        <v>0</v>
      </c>
      <c r="BH135" s="126">
        <f t="shared" si="7"/>
        <v>0</v>
      </c>
      <c r="BI135" s="126">
        <f t="shared" si="8"/>
        <v>0</v>
      </c>
      <c r="BJ135" s="8" t="s">
        <v>87</v>
      </c>
      <c r="BK135" s="126">
        <f t="shared" si="9"/>
        <v>0</v>
      </c>
      <c r="BL135" s="8" t="s">
        <v>86</v>
      </c>
      <c r="BM135" s="125" t="s">
        <v>111</v>
      </c>
    </row>
    <row r="136" spans="1:65" s="2" customFormat="1" ht="24" customHeight="1" x14ac:dyDescent="0.2">
      <c r="A136" s="17"/>
      <c r="B136" s="112"/>
      <c r="C136" s="113" t="s">
        <v>112</v>
      </c>
      <c r="D136" s="113" t="s">
        <v>82</v>
      </c>
      <c r="E136" s="114" t="s">
        <v>113</v>
      </c>
      <c r="F136" s="115" t="s">
        <v>114</v>
      </c>
      <c r="G136" s="116" t="s">
        <v>98</v>
      </c>
      <c r="H136" s="117">
        <v>26.1</v>
      </c>
      <c r="I136" s="118"/>
      <c r="J136" s="119">
        <f t="shared" si="0"/>
        <v>0</v>
      </c>
      <c r="K136" s="120"/>
      <c r="L136" s="18"/>
      <c r="M136" s="121" t="s">
        <v>0</v>
      </c>
      <c r="N136" s="122" t="s">
        <v>28</v>
      </c>
      <c r="O136" s="32"/>
      <c r="P136" s="123">
        <f t="shared" si="1"/>
        <v>0</v>
      </c>
      <c r="Q136" s="123">
        <v>0</v>
      </c>
      <c r="R136" s="123">
        <f t="shared" si="2"/>
        <v>0</v>
      </c>
      <c r="S136" s="123">
        <v>0</v>
      </c>
      <c r="T136" s="124">
        <f t="shared" si="3"/>
        <v>0</v>
      </c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R136" s="125" t="s">
        <v>86</v>
      </c>
      <c r="AT136" s="125" t="s">
        <v>82</v>
      </c>
      <c r="AU136" s="125" t="s">
        <v>87</v>
      </c>
      <c r="AY136" s="8" t="s">
        <v>80</v>
      </c>
      <c r="BE136" s="126">
        <f t="shared" si="4"/>
        <v>0</v>
      </c>
      <c r="BF136" s="126">
        <f t="shared" si="5"/>
        <v>0</v>
      </c>
      <c r="BG136" s="126">
        <f t="shared" si="6"/>
        <v>0</v>
      </c>
      <c r="BH136" s="126">
        <f t="shared" si="7"/>
        <v>0</v>
      </c>
      <c r="BI136" s="126">
        <f t="shared" si="8"/>
        <v>0</v>
      </c>
      <c r="BJ136" s="8" t="s">
        <v>87</v>
      </c>
      <c r="BK136" s="126">
        <f t="shared" si="9"/>
        <v>0</v>
      </c>
      <c r="BL136" s="8" t="s">
        <v>86</v>
      </c>
      <c r="BM136" s="125" t="s">
        <v>115</v>
      </c>
    </row>
    <row r="137" spans="1:65" s="2" customFormat="1" ht="24" customHeight="1" x14ac:dyDescent="0.2">
      <c r="A137" s="17"/>
      <c r="B137" s="112"/>
      <c r="C137" s="113" t="s">
        <v>116</v>
      </c>
      <c r="D137" s="113" t="s">
        <v>82</v>
      </c>
      <c r="E137" s="114" t="s">
        <v>117</v>
      </c>
      <c r="F137" s="115" t="s">
        <v>118</v>
      </c>
      <c r="G137" s="116" t="s">
        <v>98</v>
      </c>
      <c r="H137" s="117">
        <v>9.9</v>
      </c>
      <c r="I137" s="118"/>
      <c r="J137" s="119">
        <f t="shared" si="0"/>
        <v>0</v>
      </c>
      <c r="K137" s="120"/>
      <c r="L137" s="18"/>
      <c r="M137" s="121" t="s">
        <v>0</v>
      </c>
      <c r="N137" s="122" t="s">
        <v>28</v>
      </c>
      <c r="O137" s="32"/>
      <c r="P137" s="123">
        <f t="shared" si="1"/>
        <v>0</v>
      </c>
      <c r="Q137" s="123">
        <v>0</v>
      </c>
      <c r="R137" s="123">
        <f t="shared" si="2"/>
        <v>0</v>
      </c>
      <c r="S137" s="123">
        <v>0</v>
      </c>
      <c r="T137" s="124">
        <f t="shared" si="3"/>
        <v>0</v>
      </c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R137" s="125" t="s">
        <v>86</v>
      </c>
      <c r="AT137" s="125" t="s">
        <v>82</v>
      </c>
      <c r="AU137" s="125" t="s">
        <v>87</v>
      </c>
      <c r="AY137" s="8" t="s">
        <v>80</v>
      </c>
      <c r="BE137" s="126">
        <f t="shared" si="4"/>
        <v>0</v>
      </c>
      <c r="BF137" s="126">
        <f t="shared" si="5"/>
        <v>0</v>
      </c>
      <c r="BG137" s="126">
        <f t="shared" si="6"/>
        <v>0</v>
      </c>
      <c r="BH137" s="126">
        <f t="shared" si="7"/>
        <v>0</v>
      </c>
      <c r="BI137" s="126">
        <f t="shared" si="8"/>
        <v>0</v>
      </c>
      <c r="BJ137" s="8" t="s">
        <v>87</v>
      </c>
      <c r="BK137" s="126">
        <f t="shared" si="9"/>
        <v>0</v>
      </c>
      <c r="BL137" s="8" t="s">
        <v>86</v>
      </c>
      <c r="BM137" s="125" t="s">
        <v>119</v>
      </c>
    </row>
    <row r="138" spans="1:65" s="2" customFormat="1" ht="16.5" customHeight="1" x14ac:dyDescent="0.2">
      <c r="A138" s="17"/>
      <c r="B138" s="112"/>
      <c r="C138" s="127" t="s">
        <v>120</v>
      </c>
      <c r="D138" s="127" t="s">
        <v>121</v>
      </c>
      <c r="E138" s="128" t="s">
        <v>122</v>
      </c>
      <c r="F138" s="129" t="s">
        <v>123</v>
      </c>
      <c r="G138" s="130" t="s">
        <v>124</v>
      </c>
      <c r="H138" s="131">
        <v>13.86</v>
      </c>
      <c r="I138" s="132"/>
      <c r="J138" s="133">
        <f t="shared" si="0"/>
        <v>0</v>
      </c>
      <c r="K138" s="134"/>
      <c r="L138" s="135"/>
      <c r="M138" s="136" t="s">
        <v>0</v>
      </c>
      <c r="N138" s="137" t="s">
        <v>28</v>
      </c>
      <c r="O138" s="32"/>
      <c r="P138" s="123">
        <f t="shared" si="1"/>
        <v>0</v>
      </c>
      <c r="Q138" s="123">
        <v>1</v>
      </c>
      <c r="R138" s="123">
        <f t="shared" si="2"/>
        <v>13.86</v>
      </c>
      <c r="S138" s="123">
        <v>0</v>
      </c>
      <c r="T138" s="124">
        <f t="shared" si="3"/>
        <v>0</v>
      </c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R138" s="125" t="s">
        <v>112</v>
      </c>
      <c r="AT138" s="125" t="s">
        <v>121</v>
      </c>
      <c r="AU138" s="125" t="s">
        <v>87</v>
      </c>
      <c r="AY138" s="8" t="s">
        <v>80</v>
      </c>
      <c r="BE138" s="126">
        <f t="shared" si="4"/>
        <v>0</v>
      </c>
      <c r="BF138" s="126">
        <f t="shared" si="5"/>
        <v>0</v>
      </c>
      <c r="BG138" s="126">
        <f t="shared" si="6"/>
        <v>0</v>
      </c>
      <c r="BH138" s="126">
        <f t="shared" si="7"/>
        <v>0</v>
      </c>
      <c r="BI138" s="126">
        <f t="shared" si="8"/>
        <v>0</v>
      </c>
      <c r="BJ138" s="8" t="s">
        <v>87</v>
      </c>
      <c r="BK138" s="126">
        <f t="shared" si="9"/>
        <v>0</v>
      </c>
      <c r="BL138" s="8" t="s">
        <v>86</v>
      </c>
      <c r="BM138" s="125" t="s">
        <v>125</v>
      </c>
    </row>
    <row r="139" spans="1:65" s="2" customFormat="1" ht="16.5" customHeight="1" x14ac:dyDescent="0.2">
      <c r="A139" s="17"/>
      <c r="B139" s="112"/>
      <c r="C139" s="113" t="s">
        <v>126</v>
      </c>
      <c r="D139" s="113" t="s">
        <v>82</v>
      </c>
      <c r="E139" s="114" t="s">
        <v>127</v>
      </c>
      <c r="F139" s="115" t="s">
        <v>128</v>
      </c>
      <c r="G139" s="116" t="s">
        <v>85</v>
      </c>
      <c r="H139" s="117">
        <v>110</v>
      </c>
      <c r="I139" s="118"/>
      <c r="J139" s="119">
        <f t="shared" si="0"/>
        <v>0</v>
      </c>
      <c r="K139" s="120"/>
      <c r="L139" s="18"/>
      <c r="M139" s="121" t="s">
        <v>0</v>
      </c>
      <c r="N139" s="122" t="s">
        <v>28</v>
      </c>
      <c r="O139" s="32"/>
      <c r="P139" s="123">
        <f t="shared" si="1"/>
        <v>0</v>
      </c>
      <c r="Q139" s="123">
        <v>0</v>
      </c>
      <c r="R139" s="123">
        <f t="shared" si="2"/>
        <v>0</v>
      </c>
      <c r="S139" s="123">
        <v>0</v>
      </c>
      <c r="T139" s="124">
        <f t="shared" si="3"/>
        <v>0</v>
      </c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R139" s="125" t="s">
        <v>86</v>
      </c>
      <c r="AT139" s="125" t="s">
        <v>82</v>
      </c>
      <c r="AU139" s="125" t="s">
        <v>87</v>
      </c>
      <c r="AY139" s="8" t="s">
        <v>80</v>
      </c>
      <c r="BE139" s="126">
        <f t="shared" si="4"/>
        <v>0</v>
      </c>
      <c r="BF139" s="126">
        <f t="shared" si="5"/>
        <v>0</v>
      </c>
      <c r="BG139" s="126">
        <f t="shared" si="6"/>
        <v>0</v>
      </c>
      <c r="BH139" s="126">
        <f t="shared" si="7"/>
        <v>0</v>
      </c>
      <c r="BI139" s="126">
        <f t="shared" si="8"/>
        <v>0</v>
      </c>
      <c r="BJ139" s="8" t="s">
        <v>87</v>
      </c>
      <c r="BK139" s="126">
        <f t="shared" si="9"/>
        <v>0</v>
      </c>
      <c r="BL139" s="8" t="s">
        <v>86</v>
      </c>
      <c r="BM139" s="125" t="s">
        <v>129</v>
      </c>
    </row>
    <row r="140" spans="1:65" s="7" customFormat="1" ht="22.9" customHeight="1" x14ac:dyDescent="0.2">
      <c r="B140" s="100"/>
      <c r="D140" s="101" t="s">
        <v>44</v>
      </c>
      <c r="E140" s="110" t="s">
        <v>100</v>
      </c>
      <c r="F140" s="110" t="s">
        <v>130</v>
      </c>
      <c r="I140" s="103"/>
      <c r="J140" s="111">
        <f>BK140</f>
        <v>0</v>
      </c>
      <c r="L140" s="100"/>
      <c r="M140" s="104"/>
      <c r="N140" s="105"/>
      <c r="O140" s="105"/>
      <c r="P140" s="106">
        <f>SUM(P141:P143)</f>
        <v>0</v>
      </c>
      <c r="Q140" s="105"/>
      <c r="R140" s="106">
        <f>SUM(R141:R143)</f>
        <v>8.3383320000000012</v>
      </c>
      <c r="S140" s="105"/>
      <c r="T140" s="107">
        <f>SUM(T141:T143)</f>
        <v>0</v>
      </c>
      <c r="AR140" s="101" t="s">
        <v>47</v>
      </c>
      <c r="AT140" s="108" t="s">
        <v>44</v>
      </c>
      <c r="AU140" s="108" t="s">
        <v>47</v>
      </c>
      <c r="AY140" s="101" t="s">
        <v>80</v>
      </c>
      <c r="BK140" s="109">
        <f>SUM(BK141:BK143)</f>
        <v>0</v>
      </c>
    </row>
    <row r="141" spans="1:65" s="2" customFormat="1" ht="24" customHeight="1" x14ac:dyDescent="0.2">
      <c r="A141" s="17"/>
      <c r="B141" s="112"/>
      <c r="C141" s="113" t="s">
        <v>131</v>
      </c>
      <c r="D141" s="113" t="s">
        <v>82</v>
      </c>
      <c r="E141" s="114" t="s">
        <v>132</v>
      </c>
      <c r="F141" s="115" t="s">
        <v>133</v>
      </c>
      <c r="G141" s="116" t="s">
        <v>85</v>
      </c>
      <c r="H141" s="117">
        <v>13.9</v>
      </c>
      <c r="I141" s="118"/>
      <c r="J141" s="119">
        <f>ROUND(I141*H141,2)</f>
        <v>0</v>
      </c>
      <c r="K141" s="120"/>
      <c r="L141" s="18"/>
      <c r="M141" s="121" t="s">
        <v>0</v>
      </c>
      <c r="N141" s="122" t="s">
        <v>28</v>
      </c>
      <c r="O141" s="32"/>
      <c r="P141" s="123">
        <f>O141*H141</f>
        <v>0</v>
      </c>
      <c r="Q141" s="123">
        <v>0.18906999999999999</v>
      </c>
      <c r="R141" s="123">
        <f>Q141*H141</f>
        <v>2.6280730000000001</v>
      </c>
      <c r="S141" s="123">
        <v>0</v>
      </c>
      <c r="T141" s="124">
        <f>S141*H141</f>
        <v>0</v>
      </c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R141" s="125" t="s">
        <v>86</v>
      </c>
      <c r="AT141" s="125" t="s">
        <v>82</v>
      </c>
      <c r="AU141" s="125" t="s">
        <v>87</v>
      </c>
      <c r="AY141" s="8" t="s">
        <v>80</v>
      </c>
      <c r="BE141" s="126">
        <f>IF(N141="základná",J141,0)</f>
        <v>0</v>
      </c>
      <c r="BF141" s="126">
        <f>IF(N141="znížená",J141,0)</f>
        <v>0</v>
      </c>
      <c r="BG141" s="126">
        <f>IF(N141="zákl. prenesená",J141,0)</f>
        <v>0</v>
      </c>
      <c r="BH141" s="126">
        <f>IF(N141="zníž. prenesená",J141,0)</f>
        <v>0</v>
      </c>
      <c r="BI141" s="126">
        <f>IF(N141="nulová",J141,0)</f>
        <v>0</v>
      </c>
      <c r="BJ141" s="8" t="s">
        <v>87</v>
      </c>
      <c r="BK141" s="126">
        <f>ROUND(I141*H141,2)</f>
        <v>0</v>
      </c>
      <c r="BL141" s="8" t="s">
        <v>86</v>
      </c>
      <c r="BM141" s="125" t="s">
        <v>134</v>
      </c>
    </row>
    <row r="142" spans="1:65" s="2" customFormat="1" ht="21.6" customHeight="1" x14ac:dyDescent="0.2">
      <c r="A142" s="17"/>
      <c r="B142" s="112"/>
      <c r="C142" s="113" t="s">
        <v>135</v>
      </c>
      <c r="D142" s="113" t="s">
        <v>82</v>
      </c>
      <c r="E142" s="114" t="s">
        <v>136</v>
      </c>
      <c r="F142" s="115" t="s">
        <v>137</v>
      </c>
      <c r="G142" s="116" t="s">
        <v>85</v>
      </c>
      <c r="H142" s="117">
        <v>13.9</v>
      </c>
      <c r="I142" s="118"/>
      <c r="J142" s="119">
        <f>ROUND(I142*H142,2)</f>
        <v>0</v>
      </c>
      <c r="K142" s="120"/>
      <c r="L142" s="18"/>
      <c r="M142" s="121" t="s">
        <v>0</v>
      </c>
      <c r="N142" s="122" t="s">
        <v>28</v>
      </c>
      <c r="O142" s="32"/>
      <c r="P142" s="123">
        <f>O142*H142</f>
        <v>0</v>
      </c>
      <c r="Q142" s="123">
        <v>0.26577000000000001</v>
      </c>
      <c r="R142" s="123">
        <f>Q142*H142</f>
        <v>3.6942030000000003</v>
      </c>
      <c r="S142" s="123">
        <v>0</v>
      </c>
      <c r="T142" s="124">
        <f>S142*H142</f>
        <v>0</v>
      </c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R142" s="125" t="s">
        <v>86</v>
      </c>
      <c r="AT142" s="125" t="s">
        <v>82</v>
      </c>
      <c r="AU142" s="125" t="s">
        <v>87</v>
      </c>
      <c r="AY142" s="8" t="s">
        <v>80</v>
      </c>
      <c r="BE142" s="126">
        <f>IF(N142="základná",J142,0)</f>
        <v>0</v>
      </c>
      <c r="BF142" s="126">
        <f>IF(N142="znížená",J142,0)</f>
        <v>0</v>
      </c>
      <c r="BG142" s="126">
        <f>IF(N142="zákl. prenesená",J142,0)</f>
        <v>0</v>
      </c>
      <c r="BH142" s="126">
        <f>IF(N142="zníž. prenesená",J142,0)</f>
        <v>0</v>
      </c>
      <c r="BI142" s="126">
        <f>IF(N142="nulová",J142,0)</f>
        <v>0</v>
      </c>
      <c r="BJ142" s="8" t="s">
        <v>87</v>
      </c>
      <c r="BK142" s="126">
        <f>ROUND(I142*H142,2)</f>
        <v>0</v>
      </c>
      <c r="BL142" s="8" t="s">
        <v>86</v>
      </c>
      <c r="BM142" s="125" t="s">
        <v>138</v>
      </c>
    </row>
    <row r="143" spans="1:65" s="2" customFormat="1" ht="24" customHeight="1" x14ac:dyDescent="0.2">
      <c r="A143" s="17"/>
      <c r="B143" s="112"/>
      <c r="C143" s="113" t="s">
        <v>139</v>
      </c>
      <c r="D143" s="113" t="s">
        <v>82</v>
      </c>
      <c r="E143" s="114" t="s">
        <v>140</v>
      </c>
      <c r="F143" s="115" t="s">
        <v>141</v>
      </c>
      <c r="G143" s="116" t="s">
        <v>85</v>
      </c>
      <c r="H143" s="117">
        <v>13.9</v>
      </c>
      <c r="I143" s="118"/>
      <c r="J143" s="119">
        <f>ROUND(I143*H143,2)</f>
        <v>0</v>
      </c>
      <c r="K143" s="120"/>
      <c r="L143" s="18"/>
      <c r="M143" s="121" t="s">
        <v>0</v>
      </c>
      <c r="N143" s="122" t="s">
        <v>28</v>
      </c>
      <c r="O143" s="32"/>
      <c r="P143" s="123">
        <f>O143*H143</f>
        <v>0</v>
      </c>
      <c r="Q143" s="123">
        <v>0.14504</v>
      </c>
      <c r="R143" s="123">
        <f>Q143*H143</f>
        <v>2.0160560000000003</v>
      </c>
      <c r="S143" s="123">
        <v>0</v>
      </c>
      <c r="T143" s="124">
        <f>S143*H143</f>
        <v>0</v>
      </c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R143" s="125" t="s">
        <v>86</v>
      </c>
      <c r="AT143" s="125" t="s">
        <v>82</v>
      </c>
      <c r="AU143" s="125" t="s">
        <v>87</v>
      </c>
      <c r="AY143" s="8" t="s">
        <v>80</v>
      </c>
      <c r="BE143" s="126">
        <f>IF(N143="základná",J143,0)</f>
        <v>0</v>
      </c>
      <c r="BF143" s="126">
        <f>IF(N143="znížená",J143,0)</f>
        <v>0</v>
      </c>
      <c r="BG143" s="126">
        <f>IF(N143="zákl. prenesená",J143,0)</f>
        <v>0</v>
      </c>
      <c r="BH143" s="126">
        <f>IF(N143="zníž. prenesená",J143,0)</f>
        <v>0</v>
      </c>
      <c r="BI143" s="126">
        <f>IF(N143="nulová",J143,0)</f>
        <v>0</v>
      </c>
      <c r="BJ143" s="8" t="s">
        <v>87</v>
      </c>
      <c r="BK143" s="126">
        <f>ROUND(I143*H143,2)</f>
        <v>0</v>
      </c>
      <c r="BL143" s="8" t="s">
        <v>86</v>
      </c>
      <c r="BM143" s="125" t="s">
        <v>142</v>
      </c>
    </row>
    <row r="144" spans="1:65" s="7" customFormat="1" ht="22.9" customHeight="1" x14ac:dyDescent="0.2">
      <c r="B144" s="100"/>
      <c r="D144" s="101" t="s">
        <v>44</v>
      </c>
      <c r="E144" s="110" t="s">
        <v>116</v>
      </c>
      <c r="F144" s="110" t="s">
        <v>143</v>
      </c>
      <c r="I144" s="103"/>
      <c r="J144" s="111">
        <f>BK144</f>
        <v>0</v>
      </c>
      <c r="L144" s="100"/>
      <c r="M144" s="104"/>
      <c r="N144" s="105"/>
      <c r="O144" s="105"/>
      <c r="P144" s="106">
        <f>SUM(P145:P148)</f>
        <v>0</v>
      </c>
      <c r="Q144" s="105"/>
      <c r="R144" s="106">
        <f>SUM(R145:R148)</f>
        <v>1.2649E-3</v>
      </c>
      <c r="S144" s="105"/>
      <c r="T144" s="107">
        <f>SUM(T145:T148)</f>
        <v>0.56000000000000005</v>
      </c>
      <c r="AR144" s="101" t="s">
        <v>47</v>
      </c>
      <c r="AT144" s="108" t="s">
        <v>44</v>
      </c>
      <c r="AU144" s="108" t="s">
        <v>47</v>
      </c>
      <c r="AY144" s="101" t="s">
        <v>80</v>
      </c>
      <c r="BK144" s="109">
        <f>SUM(BK145:BK148)</f>
        <v>0</v>
      </c>
    </row>
    <row r="145" spans="1:65" s="2" customFormat="1" ht="16.5" customHeight="1" x14ac:dyDescent="0.2">
      <c r="A145" s="17"/>
      <c r="B145" s="112"/>
      <c r="C145" s="113" t="s">
        <v>144</v>
      </c>
      <c r="D145" s="113" t="s">
        <v>82</v>
      </c>
      <c r="E145" s="114" t="s">
        <v>145</v>
      </c>
      <c r="F145" s="115" t="s">
        <v>146</v>
      </c>
      <c r="G145" s="116" t="s">
        <v>147</v>
      </c>
      <c r="H145" s="117">
        <v>1</v>
      </c>
      <c r="I145" s="118"/>
      <c r="J145" s="119">
        <f>ROUND(I145*H145,2)</f>
        <v>0</v>
      </c>
      <c r="K145" s="120"/>
      <c r="L145" s="18"/>
      <c r="M145" s="121" t="s">
        <v>0</v>
      </c>
      <c r="N145" s="122" t="s">
        <v>28</v>
      </c>
      <c r="O145" s="32"/>
      <c r="P145" s="123">
        <f>O145*H145</f>
        <v>0</v>
      </c>
      <c r="Q145" s="123">
        <v>0</v>
      </c>
      <c r="R145" s="123">
        <f>Q145*H145</f>
        <v>0</v>
      </c>
      <c r="S145" s="123">
        <v>0</v>
      </c>
      <c r="T145" s="124">
        <f>S145*H145</f>
        <v>0</v>
      </c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R145" s="125" t="s">
        <v>86</v>
      </c>
      <c r="AT145" s="125" t="s">
        <v>82</v>
      </c>
      <c r="AU145" s="125" t="s">
        <v>87</v>
      </c>
      <c r="AY145" s="8" t="s">
        <v>80</v>
      </c>
      <c r="BE145" s="126">
        <f>IF(N145="základná",J145,0)</f>
        <v>0</v>
      </c>
      <c r="BF145" s="126">
        <f>IF(N145="znížená",J145,0)</f>
        <v>0</v>
      </c>
      <c r="BG145" s="126">
        <f>IF(N145="zákl. prenesená",J145,0)</f>
        <v>0</v>
      </c>
      <c r="BH145" s="126">
        <f>IF(N145="zníž. prenesená",J145,0)</f>
        <v>0</v>
      </c>
      <c r="BI145" s="126">
        <f>IF(N145="nulová",J145,0)</f>
        <v>0</v>
      </c>
      <c r="BJ145" s="8" t="s">
        <v>87</v>
      </c>
      <c r="BK145" s="126">
        <f>ROUND(I145*H145,2)</f>
        <v>0</v>
      </c>
      <c r="BL145" s="8" t="s">
        <v>86</v>
      </c>
      <c r="BM145" s="125" t="s">
        <v>148</v>
      </c>
    </row>
    <row r="146" spans="1:65" s="2" customFormat="1" ht="24" customHeight="1" x14ac:dyDescent="0.2">
      <c r="A146" s="17"/>
      <c r="B146" s="112"/>
      <c r="C146" s="113" t="s">
        <v>149</v>
      </c>
      <c r="D146" s="113" t="s">
        <v>82</v>
      </c>
      <c r="E146" s="114" t="s">
        <v>150</v>
      </c>
      <c r="F146" s="115" t="s">
        <v>151</v>
      </c>
      <c r="G146" s="116" t="s">
        <v>152</v>
      </c>
      <c r="H146" s="117">
        <v>27.8</v>
      </c>
      <c r="I146" s="118"/>
      <c r="J146" s="119">
        <f>ROUND(I146*H146,2)</f>
        <v>0</v>
      </c>
      <c r="K146" s="120"/>
      <c r="L146" s="18"/>
      <c r="M146" s="121" t="s">
        <v>0</v>
      </c>
      <c r="N146" s="122" t="s">
        <v>28</v>
      </c>
      <c r="O146" s="32"/>
      <c r="P146" s="123">
        <f>O146*H146</f>
        <v>0</v>
      </c>
      <c r="Q146" s="123">
        <v>1.75E-6</v>
      </c>
      <c r="R146" s="123">
        <f>Q146*H146</f>
        <v>4.8650000000000003E-5</v>
      </c>
      <c r="S146" s="123">
        <v>0</v>
      </c>
      <c r="T146" s="124">
        <f>S146*H146</f>
        <v>0</v>
      </c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R146" s="125" t="s">
        <v>86</v>
      </c>
      <c r="AT146" s="125" t="s">
        <v>82</v>
      </c>
      <c r="AU146" s="125" t="s">
        <v>87</v>
      </c>
      <c r="AY146" s="8" t="s">
        <v>80</v>
      </c>
      <c r="BE146" s="126">
        <f>IF(N146="základná",J146,0)</f>
        <v>0</v>
      </c>
      <c r="BF146" s="126">
        <f>IF(N146="znížená",J146,0)</f>
        <v>0</v>
      </c>
      <c r="BG146" s="126">
        <f>IF(N146="zákl. prenesená",J146,0)</f>
        <v>0</v>
      </c>
      <c r="BH146" s="126">
        <f>IF(N146="zníž. prenesená",J146,0)</f>
        <v>0</v>
      </c>
      <c r="BI146" s="126">
        <f>IF(N146="nulová",J146,0)</f>
        <v>0</v>
      </c>
      <c r="BJ146" s="8" t="s">
        <v>87</v>
      </c>
      <c r="BK146" s="126">
        <f>ROUND(I146*H146,2)</f>
        <v>0</v>
      </c>
      <c r="BL146" s="8" t="s">
        <v>86</v>
      </c>
      <c r="BM146" s="125" t="s">
        <v>153</v>
      </c>
    </row>
    <row r="147" spans="1:65" s="2" customFormat="1" ht="24" customHeight="1" x14ac:dyDescent="0.2">
      <c r="A147" s="17"/>
      <c r="B147" s="112"/>
      <c r="C147" s="113" t="s">
        <v>154</v>
      </c>
      <c r="D147" s="113" t="s">
        <v>82</v>
      </c>
      <c r="E147" s="114" t="s">
        <v>155</v>
      </c>
      <c r="F147" s="115" t="s">
        <v>156</v>
      </c>
      <c r="G147" s="116" t="s">
        <v>152</v>
      </c>
      <c r="H147" s="117">
        <v>27.8</v>
      </c>
      <c r="I147" s="118"/>
      <c r="J147" s="119">
        <f>ROUND(I147*H147,2)</f>
        <v>0</v>
      </c>
      <c r="K147" s="120"/>
      <c r="L147" s="18"/>
      <c r="M147" s="121" t="s">
        <v>0</v>
      </c>
      <c r="N147" s="122" t="s">
        <v>28</v>
      </c>
      <c r="O147" s="32"/>
      <c r="P147" s="123">
        <f>O147*H147</f>
        <v>0</v>
      </c>
      <c r="Q147" s="123">
        <v>4.375E-5</v>
      </c>
      <c r="R147" s="123">
        <f>Q147*H147</f>
        <v>1.2162500000000001E-3</v>
      </c>
      <c r="S147" s="123">
        <v>0</v>
      </c>
      <c r="T147" s="124">
        <f>S147*H147</f>
        <v>0</v>
      </c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R147" s="125" t="s">
        <v>86</v>
      </c>
      <c r="AT147" s="125" t="s">
        <v>82</v>
      </c>
      <c r="AU147" s="125" t="s">
        <v>87</v>
      </c>
      <c r="AY147" s="8" t="s">
        <v>80</v>
      </c>
      <c r="BE147" s="126">
        <f>IF(N147="základná",J147,0)</f>
        <v>0</v>
      </c>
      <c r="BF147" s="126">
        <f>IF(N147="znížená",J147,0)</f>
        <v>0</v>
      </c>
      <c r="BG147" s="126">
        <f>IF(N147="zákl. prenesená",J147,0)</f>
        <v>0</v>
      </c>
      <c r="BH147" s="126">
        <f>IF(N147="zníž. prenesená",J147,0)</f>
        <v>0</v>
      </c>
      <c r="BI147" s="126">
        <f>IF(N147="nulová",J147,0)</f>
        <v>0</v>
      </c>
      <c r="BJ147" s="8" t="s">
        <v>87</v>
      </c>
      <c r="BK147" s="126">
        <f>ROUND(I147*H147,2)</f>
        <v>0</v>
      </c>
      <c r="BL147" s="8" t="s">
        <v>86</v>
      </c>
      <c r="BM147" s="125" t="s">
        <v>157</v>
      </c>
    </row>
    <row r="148" spans="1:65" s="2" customFormat="1" ht="24" customHeight="1" x14ac:dyDescent="0.2">
      <c r="A148" s="17"/>
      <c r="B148" s="112"/>
      <c r="C148" s="113" t="s">
        <v>158</v>
      </c>
      <c r="D148" s="113" t="s">
        <v>82</v>
      </c>
      <c r="E148" s="114" t="s">
        <v>159</v>
      </c>
      <c r="F148" s="115" t="s">
        <v>160</v>
      </c>
      <c r="G148" s="116" t="s">
        <v>161</v>
      </c>
      <c r="H148" s="117">
        <v>2</v>
      </c>
      <c r="I148" s="118"/>
      <c r="J148" s="119">
        <f>ROUND(I148*H148,2)</f>
        <v>0</v>
      </c>
      <c r="K148" s="120"/>
      <c r="L148" s="18"/>
      <c r="M148" s="121" t="s">
        <v>0</v>
      </c>
      <c r="N148" s="122" t="s">
        <v>28</v>
      </c>
      <c r="O148" s="32"/>
      <c r="P148" s="123">
        <f>O148*H148</f>
        <v>0</v>
      </c>
      <c r="Q148" s="123">
        <v>0</v>
      </c>
      <c r="R148" s="123">
        <f>Q148*H148</f>
        <v>0</v>
      </c>
      <c r="S148" s="123">
        <v>0.28000000000000003</v>
      </c>
      <c r="T148" s="124">
        <f>S148*H148</f>
        <v>0.56000000000000005</v>
      </c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R148" s="125" t="s">
        <v>86</v>
      </c>
      <c r="AT148" s="125" t="s">
        <v>82</v>
      </c>
      <c r="AU148" s="125" t="s">
        <v>87</v>
      </c>
      <c r="AY148" s="8" t="s">
        <v>80</v>
      </c>
      <c r="BE148" s="126">
        <f>IF(N148="základná",J148,0)</f>
        <v>0</v>
      </c>
      <c r="BF148" s="126">
        <f>IF(N148="znížená",J148,0)</f>
        <v>0</v>
      </c>
      <c r="BG148" s="126">
        <f>IF(N148="zákl. prenesená",J148,0)</f>
        <v>0</v>
      </c>
      <c r="BH148" s="126">
        <f>IF(N148="zníž. prenesená",J148,0)</f>
        <v>0</v>
      </c>
      <c r="BI148" s="126">
        <f>IF(N148="nulová",J148,0)</f>
        <v>0</v>
      </c>
      <c r="BJ148" s="8" t="s">
        <v>87</v>
      </c>
      <c r="BK148" s="126">
        <f>ROUND(I148*H148,2)</f>
        <v>0</v>
      </c>
      <c r="BL148" s="8" t="s">
        <v>86</v>
      </c>
      <c r="BM148" s="125" t="s">
        <v>162</v>
      </c>
    </row>
    <row r="149" spans="1:65" s="7" customFormat="1" ht="22.9" customHeight="1" x14ac:dyDescent="0.2">
      <c r="B149" s="100"/>
      <c r="D149" s="101" t="s">
        <v>44</v>
      </c>
      <c r="E149" s="110" t="s">
        <v>163</v>
      </c>
      <c r="F149" s="110" t="s">
        <v>164</v>
      </c>
      <c r="I149" s="103"/>
      <c r="J149" s="111">
        <f>BK149</f>
        <v>0</v>
      </c>
      <c r="L149" s="100"/>
      <c r="M149" s="104"/>
      <c r="N149" s="105"/>
      <c r="O149" s="105"/>
      <c r="P149" s="106">
        <f>P150</f>
        <v>0</v>
      </c>
      <c r="Q149" s="105"/>
      <c r="R149" s="106">
        <f>R150</f>
        <v>0</v>
      </c>
      <c r="S149" s="105"/>
      <c r="T149" s="107">
        <f>T150</f>
        <v>0</v>
      </c>
      <c r="AR149" s="101" t="s">
        <v>47</v>
      </c>
      <c r="AT149" s="108" t="s">
        <v>44</v>
      </c>
      <c r="AU149" s="108" t="s">
        <v>47</v>
      </c>
      <c r="AY149" s="101" t="s">
        <v>80</v>
      </c>
      <c r="BK149" s="109">
        <f>BK150</f>
        <v>0</v>
      </c>
    </row>
    <row r="150" spans="1:65" s="2" customFormat="1" ht="24" customHeight="1" x14ac:dyDescent="0.2">
      <c r="A150" s="17"/>
      <c r="B150" s="112"/>
      <c r="C150" s="113" t="s">
        <v>165</v>
      </c>
      <c r="D150" s="113" t="s">
        <v>82</v>
      </c>
      <c r="E150" s="114" t="s">
        <v>166</v>
      </c>
      <c r="F150" s="115" t="s">
        <v>167</v>
      </c>
      <c r="G150" s="116" t="s">
        <v>124</v>
      </c>
      <c r="H150" s="117">
        <v>22.2</v>
      </c>
      <c r="I150" s="118"/>
      <c r="J150" s="119">
        <f>ROUND(I150*H150,2)</f>
        <v>0</v>
      </c>
      <c r="K150" s="120"/>
      <c r="L150" s="18"/>
      <c r="M150" s="121" t="s">
        <v>0</v>
      </c>
      <c r="N150" s="122" t="s">
        <v>28</v>
      </c>
      <c r="O150" s="32"/>
      <c r="P150" s="123">
        <f>O150*H150</f>
        <v>0</v>
      </c>
      <c r="Q150" s="123">
        <v>0</v>
      </c>
      <c r="R150" s="123">
        <f>Q150*H150</f>
        <v>0</v>
      </c>
      <c r="S150" s="123">
        <v>0</v>
      </c>
      <c r="T150" s="124">
        <f>S150*H150</f>
        <v>0</v>
      </c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R150" s="125" t="s">
        <v>86</v>
      </c>
      <c r="AT150" s="125" t="s">
        <v>82</v>
      </c>
      <c r="AU150" s="125" t="s">
        <v>87</v>
      </c>
      <c r="AY150" s="8" t="s">
        <v>80</v>
      </c>
      <c r="BE150" s="126">
        <f>IF(N150="základná",J150,0)</f>
        <v>0</v>
      </c>
      <c r="BF150" s="126">
        <f>IF(N150="znížená",J150,0)</f>
        <v>0</v>
      </c>
      <c r="BG150" s="126">
        <f>IF(N150="zákl. prenesená",J150,0)</f>
        <v>0</v>
      </c>
      <c r="BH150" s="126">
        <f>IF(N150="zníž. prenesená",J150,0)</f>
        <v>0</v>
      </c>
      <c r="BI150" s="126">
        <f>IF(N150="nulová",J150,0)</f>
        <v>0</v>
      </c>
      <c r="BJ150" s="8" t="s">
        <v>87</v>
      </c>
      <c r="BK150" s="126">
        <f>ROUND(I150*H150,2)</f>
        <v>0</v>
      </c>
      <c r="BL150" s="8" t="s">
        <v>86</v>
      </c>
      <c r="BM150" s="125" t="s">
        <v>168</v>
      </c>
    </row>
    <row r="151" spans="1:65" s="7" customFormat="1" ht="25.9" customHeight="1" x14ac:dyDescent="0.2">
      <c r="B151" s="100"/>
      <c r="D151" s="101" t="s">
        <v>44</v>
      </c>
      <c r="E151" s="102" t="s">
        <v>121</v>
      </c>
      <c r="F151" s="102" t="s">
        <v>169</v>
      </c>
      <c r="I151" s="103"/>
      <c r="J151" s="87">
        <f>BK151</f>
        <v>0</v>
      </c>
      <c r="L151" s="100"/>
      <c r="M151" s="104"/>
      <c r="N151" s="105"/>
      <c r="O151" s="105"/>
      <c r="P151" s="106">
        <f>P152</f>
        <v>0</v>
      </c>
      <c r="Q151" s="105"/>
      <c r="R151" s="106">
        <f>R152</f>
        <v>0.24666000000000002</v>
      </c>
      <c r="S151" s="105"/>
      <c r="T151" s="107">
        <f>T152</f>
        <v>0</v>
      </c>
      <c r="AR151" s="101" t="s">
        <v>92</v>
      </c>
      <c r="AT151" s="108" t="s">
        <v>44</v>
      </c>
      <c r="AU151" s="108" t="s">
        <v>45</v>
      </c>
      <c r="AY151" s="101" t="s">
        <v>80</v>
      </c>
      <c r="BK151" s="109">
        <f>BK152</f>
        <v>0</v>
      </c>
    </row>
    <row r="152" spans="1:65" s="7" customFormat="1" ht="22.9" customHeight="1" x14ac:dyDescent="0.2">
      <c r="B152" s="100"/>
      <c r="D152" s="101" t="s">
        <v>44</v>
      </c>
      <c r="E152" s="110" t="s">
        <v>170</v>
      </c>
      <c r="F152" s="110" t="s">
        <v>171</v>
      </c>
      <c r="I152" s="103"/>
      <c r="J152" s="111">
        <f>BK152</f>
        <v>0</v>
      </c>
      <c r="L152" s="100"/>
      <c r="M152" s="104"/>
      <c r="N152" s="105"/>
      <c r="O152" s="105"/>
      <c r="P152" s="106">
        <f>SUM(P153:P162)</f>
        <v>0</v>
      </c>
      <c r="Q152" s="105"/>
      <c r="R152" s="106">
        <f>SUM(R153:R162)</f>
        <v>0.24666000000000002</v>
      </c>
      <c r="S152" s="105"/>
      <c r="T152" s="107">
        <f>SUM(T153:T162)</f>
        <v>0</v>
      </c>
      <c r="AR152" s="101" t="s">
        <v>92</v>
      </c>
      <c r="AT152" s="108" t="s">
        <v>44</v>
      </c>
      <c r="AU152" s="108" t="s">
        <v>47</v>
      </c>
      <c r="AY152" s="101" t="s">
        <v>80</v>
      </c>
      <c r="BK152" s="109">
        <f>SUM(BK153:BK162)</f>
        <v>0</v>
      </c>
    </row>
    <row r="153" spans="1:65" s="2" customFormat="1" ht="16.5" customHeight="1" x14ac:dyDescent="0.2">
      <c r="A153" s="17"/>
      <c r="B153" s="112"/>
      <c r="C153" s="127" t="s">
        <v>172</v>
      </c>
      <c r="D153" s="127" t="s">
        <v>121</v>
      </c>
      <c r="E153" s="128" t="s">
        <v>173</v>
      </c>
      <c r="F153" s="129" t="s">
        <v>174</v>
      </c>
      <c r="G153" s="130" t="s">
        <v>152</v>
      </c>
      <c r="H153" s="131">
        <v>60</v>
      </c>
      <c r="I153" s="132"/>
      <c r="J153" s="133">
        <f t="shared" ref="J153:J162" si="10">ROUND(I153*H153,2)</f>
        <v>0</v>
      </c>
      <c r="K153" s="134"/>
      <c r="L153" s="135"/>
      <c r="M153" s="136" t="s">
        <v>0</v>
      </c>
      <c r="N153" s="137" t="s">
        <v>28</v>
      </c>
      <c r="O153" s="32"/>
      <c r="P153" s="123">
        <f t="shared" ref="P153:P162" si="11">O153*H153</f>
        <v>0</v>
      </c>
      <c r="Q153" s="123">
        <v>3.6999999999999999E-4</v>
      </c>
      <c r="R153" s="123">
        <f t="shared" ref="R153:R162" si="12">Q153*H153</f>
        <v>2.2200000000000001E-2</v>
      </c>
      <c r="S153" s="123">
        <v>0</v>
      </c>
      <c r="T153" s="124">
        <f t="shared" ref="T153:T162" si="13">S153*H153</f>
        <v>0</v>
      </c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R153" s="125" t="s">
        <v>175</v>
      </c>
      <c r="AT153" s="125" t="s">
        <v>121</v>
      </c>
      <c r="AU153" s="125" t="s">
        <v>87</v>
      </c>
      <c r="AY153" s="8" t="s">
        <v>80</v>
      </c>
      <c r="BE153" s="126">
        <f t="shared" ref="BE153:BE162" si="14">IF(N153="základná",J153,0)</f>
        <v>0</v>
      </c>
      <c r="BF153" s="126">
        <f t="shared" ref="BF153:BF162" si="15">IF(N153="znížená",J153,0)</f>
        <v>0</v>
      </c>
      <c r="BG153" s="126">
        <f t="shared" ref="BG153:BG162" si="16">IF(N153="zákl. prenesená",J153,0)</f>
        <v>0</v>
      </c>
      <c r="BH153" s="126">
        <f t="shared" ref="BH153:BH162" si="17">IF(N153="zníž. prenesená",J153,0)</f>
        <v>0</v>
      </c>
      <c r="BI153" s="126">
        <f t="shared" ref="BI153:BI162" si="18">IF(N153="nulová",J153,0)</f>
        <v>0</v>
      </c>
      <c r="BJ153" s="8" t="s">
        <v>87</v>
      </c>
      <c r="BK153" s="126">
        <f t="shared" ref="BK153:BK162" si="19">ROUND(I153*H153,2)</f>
        <v>0</v>
      </c>
      <c r="BL153" s="8" t="s">
        <v>175</v>
      </c>
      <c r="BM153" s="125" t="s">
        <v>176</v>
      </c>
    </row>
    <row r="154" spans="1:65" s="2" customFormat="1" ht="16.5" customHeight="1" x14ac:dyDescent="0.2">
      <c r="A154" s="17"/>
      <c r="B154" s="112"/>
      <c r="C154" s="127" t="s">
        <v>177</v>
      </c>
      <c r="D154" s="127" t="s">
        <v>121</v>
      </c>
      <c r="E154" s="128" t="s">
        <v>178</v>
      </c>
      <c r="F154" s="129" t="s">
        <v>179</v>
      </c>
      <c r="G154" s="130" t="s">
        <v>161</v>
      </c>
      <c r="H154" s="131">
        <v>3</v>
      </c>
      <c r="I154" s="132"/>
      <c r="J154" s="133">
        <f t="shared" si="10"/>
        <v>0</v>
      </c>
      <c r="K154" s="134"/>
      <c r="L154" s="135"/>
      <c r="M154" s="136" t="s">
        <v>0</v>
      </c>
      <c r="N154" s="137" t="s">
        <v>28</v>
      </c>
      <c r="O154" s="32"/>
      <c r="P154" s="123">
        <f t="shared" si="11"/>
        <v>0</v>
      </c>
      <c r="Q154" s="123">
        <v>4.2000000000000002E-4</v>
      </c>
      <c r="R154" s="123">
        <f t="shared" si="12"/>
        <v>1.2600000000000001E-3</v>
      </c>
      <c r="S154" s="123">
        <v>0</v>
      </c>
      <c r="T154" s="124">
        <f t="shared" si="13"/>
        <v>0</v>
      </c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R154" s="125" t="s">
        <v>175</v>
      </c>
      <c r="AT154" s="125" t="s">
        <v>121</v>
      </c>
      <c r="AU154" s="125" t="s">
        <v>87</v>
      </c>
      <c r="AY154" s="8" t="s">
        <v>80</v>
      </c>
      <c r="BE154" s="126">
        <f t="shared" si="14"/>
        <v>0</v>
      </c>
      <c r="BF154" s="126">
        <f t="shared" si="15"/>
        <v>0</v>
      </c>
      <c r="BG154" s="126">
        <f t="shared" si="16"/>
        <v>0</v>
      </c>
      <c r="BH154" s="126">
        <f t="shared" si="17"/>
        <v>0</v>
      </c>
      <c r="BI154" s="126">
        <f t="shared" si="18"/>
        <v>0</v>
      </c>
      <c r="BJ154" s="8" t="s">
        <v>87</v>
      </c>
      <c r="BK154" s="126">
        <f t="shared" si="19"/>
        <v>0</v>
      </c>
      <c r="BL154" s="8" t="s">
        <v>175</v>
      </c>
      <c r="BM154" s="125" t="s">
        <v>180</v>
      </c>
    </row>
    <row r="155" spans="1:65" s="2" customFormat="1" ht="16.5" customHeight="1" x14ac:dyDescent="0.2">
      <c r="A155" s="17"/>
      <c r="B155" s="112"/>
      <c r="C155" s="127" t="s">
        <v>181</v>
      </c>
      <c r="D155" s="127" t="s">
        <v>121</v>
      </c>
      <c r="E155" s="128" t="s">
        <v>182</v>
      </c>
      <c r="F155" s="129" t="s">
        <v>183</v>
      </c>
      <c r="G155" s="130" t="s">
        <v>161</v>
      </c>
      <c r="H155" s="131">
        <v>3</v>
      </c>
      <c r="I155" s="132"/>
      <c r="J155" s="133">
        <f t="shared" si="10"/>
        <v>0</v>
      </c>
      <c r="K155" s="134"/>
      <c r="L155" s="135"/>
      <c r="M155" s="136" t="s">
        <v>0</v>
      </c>
      <c r="N155" s="137" t="s">
        <v>28</v>
      </c>
      <c r="O155" s="32"/>
      <c r="P155" s="123">
        <f t="shared" si="11"/>
        <v>0</v>
      </c>
      <c r="Q155" s="123">
        <v>0</v>
      </c>
      <c r="R155" s="123">
        <f t="shared" si="12"/>
        <v>0</v>
      </c>
      <c r="S155" s="123">
        <v>0</v>
      </c>
      <c r="T155" s="124">
        <f t="shared" si="13"/>
        <v>0</v>
      </c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R155" s="125" t="s">
        <v>175</v>
      </c>
      <c r="AT155" s="125" t="s">
        <v>121</v>
      </c>
      <c r="AU155" s="125" t="s">
        <v>87</v>
      </c>
      <c r="AY155" s="8" t="s">
        <v>80</v>
      </c>
      <c r="BE155" s="126">
        <f t="shared" si="14"/>
        <v>0</v>
      </c>
      <c r="BF155" s="126">
        <f t="shared" si="15"/>
        <v>0</v>
      </c>
      <c r="BG155" s="126">
        <f t="shared" si="16"/>
        <v>0</v>
      </c>
      <c r="BH155" s="126">
        <f t="shared" si="17"/>
        <v>0</v>
      </c>
      <c r="BI155" s="126">
        <f t="shared" si="18"/>
        <v>0</v>
      </c>
      <c r="BJ155" s="8" t="s">
        <v>87</v>
      </c>
      <c r="BK155" s="126">
        <f t="shared" si="19"/>
        <v>0</v>
      </c>
      <c r="BL155" s="8" t="s">
        <v>175</v>
      </c>
      <c r="BM155" s="125" t="s">
        <v>184</v>
      </c>
    </row>
    <row r="156" spans="1:65" s="2" customFormat="1" ht="16.5" customHeight="1" x14ac:dyDescent="0.2">
      <c r="A156" s="17"/>
      <c r="B156" s="112"/>
      <c r="C156" s="127" t="s">
        <v>185</v>
      </c>
      <c r="D156" s="127" t="s">
        <v>121</v>
      </c>
      <c r="E156" s="128" t="s">
        <v>186</v>
      </c>
      <c r="F156" s="129" t="s">
        <v>187</v>
      </c>
      <c r="G156" s="130" t="s">
        <v>152</v>
      </c>
      <c r="H156" s="131">
        <v>60</v>
      </c>
      <c r="I156" s="132"/>
      <c r="J156" s="133">
        <f t="shared" si="10"/>
        <v>0</v>
      </c>
      <c r="K156" s="134"/>
      <c r="L156" s="135"/>
      <c r="M156" s="136" t="s">
        <v>0</v>
      </c>
      <c r="N156" s="137" t="s">
        <v>28</v>
      </c>
      <c r="O156" s="32"/>
      <c r="P156" s="123">
        <f t="shared" si="11"/>
        <v>0</v>
      </c>
      <c r="Q156" s="123">
        <v>3.5100000000000001E-3</v>
      </c>
      <c r="R156" s="123">
        <f t="shared" si="12"/>
        <v>0.21060000000000001</v>
      </c>
      <c r="S156" s="123">
        <v>0</v>
      </c>
      <c r="T156" s="124">
        <f t="shared" si="13"/>
        <v>0</v>
      </c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R156" s="125" t="s">
        <v>175</v>
      </c>
      <c r="AT156" s="125" t="s">
        <v>121</v>
      </c>
      <c r="AU156" s="125" t="s">
        <v>87</v>
      </c>
      <c r="AY156" s="8" t="s">
        <v>80</v>
      </c>
      <c r="BE156" s="126">
        <f t="shared" si="14"/>
        <v>0</v>
      </c>
      <c r="BF156" s="126">
        <f t="shared" si="15"/>
        <v>0</v>
      </c>
      <c r="BG156" s="126">
        <f t="shared" si="16"/>
        <v>0</v>
      </c>
      <c r="BH156" s="126">
        <f t="shared" si="17"/>
        <v>0</v>
      </c>
      <c r="BI156" s="126">
        <f t="shared" si="18"/>
        <v>0</v>
      </c>
      <c r="BJ156" s="8" t="s">
        <v>87</v>
      </c>
      <c r="BK156" s="126">
        <f t="shared" si="19"/>
        <v>0</v>
      </c>
      <c r="BL156" s="8" t="s">
        <v>175</v>
      </c>
      <c r="BM156" s="125" t="s">
        <v>188</v>
      </c>
    </row>
    <row r="157" spans="1:65" s="2" customFormat="1" ht="16.5" customHeight="1" x14ac:dyDescent="0.2">
      <c r="A157" s="17"/>
      <c r="B157" s="112"/>
      <c r="C157" s="127" t="s">
        <v>189</v>
      </c>
      <c r="D157" s="127" t="s">
        <v>121</v>
      </c>
      <c r="E157" s="128" t="s">
        <v>190</v>
      </c>
      <c r="F157" s="129" t="s">
        <v>191</v>
      </c>
      <c r="G157" s="130" t="s">
        <v>161</v>
      </c>
      <c r="H157" s="131">
        <v>10</v>
      </c>
      <c r="I157" s="132"/>
      <c r="J157" s="133">
        <f t="shared" si="10"/>
        <v>0</v>
      </c>
      <c r="K157" s="134"/>
      <c r="L157" s="135"/>
      <c r="M157" s="136" t="s">
        <v>0</v>
      </c>
      <c r="N157" s="137" t="s">
        <v>28</v>
      </c>
      <c r="O157" s="32"/>
      <c r="P157" s="123">
        <f t="shared" si="11"/>
        <v>0</v>
      </c>
      <c r="Q157" s="123">
        <v>0</v>
      </c>
      <c r="R157" s="123">
        <f t="shared" si="12"/>
        <v>0</v>
      </c>
      <c r="S157" s="123">
        <v>0</v>
      </c>
      <c r="T157" s="124">
        <f t="shared" si="13"/>
        <v>0</v>
      </c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R157" s="125" t="s">
        <v>175</v>
      </c>
      <c r="AT157" s="125" t="s">
        <v>121</v>
      </c>
      <c r="AU157" s="125" t="s">
        <v>87</v>
      </c>
      <c r="AY157" s="8" t="s">
        <v>80</v>
      </c>
      <c r="BE157" s="126">
        <f t="shared" si="14"/>
        <v>0</v>
      </c>
      <c r="BF157" s="126">
        <f t="shared" si="15"/>
        <v>0</v>
      </c>
      <c r="BG157" s="126">
        <f t="shared" si="16"/>
        <v>0</v>
      </c>
      <c r="BH157" s="126">
        <f t="shared" si="17"/>
        <v>0</v>
      </c>
      <c r="BI157" s="126">
        <f t="shared" si="18"/>
        <v>0</v>
      </c>
      <c r="BJ157" s="8" t="s">
        <v>87</v>
      </c>
      <c r="BK157" s="126">
        <f t="shared" si="19"/>
        <v>0</v>
      </c>
      <c r="BL157" s="8" t="s">
        <v>175</v>
      </c>
      <c r="BM157" s="125" t="s">
        <v>192</v>
      </c>
    </row>
    <row r="158" spans="1:65" s="2" customFormat="1" ht="24" customHeight="1" x14ac:dyDescent="0.2">
      <c r="A158" s="17"/>
      <c r="B158" s="112"/>
      <c r="C158" s="127" t="s">
        <v>193</v>
      </c>
      <c r="D158" s="127" t="s">
        <v>121</v>
      </c>
      <c r="E158" s="128" t="s">
        <v>194</v>
      </c>
      <c r="F158" s="129" t="s">
        <v>195</v>
      </c>
      <c r="G158" s="130" t="s">
        <v>147</v>
      </c>
      <c r="H158" s="131">
        <v>1</v>
      </c>
      <c r="I158" s="132"/>
      <c r="J158" s="133">
        <f t="shared" si="10"/>
        <v>0</v>
      </c>
      <c r="K158" s="134"/>
      <c r="L158" s="135"/>
      <c r="M158" s="136" t="s">
        <v>0</v>
      </c>
      <c r="N158" s="137" t="s">
        <v>28</v>
      </c>
      <c r="O158" s="32"/>
      <c r="P158" s="123">
        <f t="shared" si="11"/>
        <v>0</v>
      </c>
      <c r="Q158" s="123">
        <v>0</v>
      </c>
      <c r="R158" s="123">
        <f t="shared" si="12"/>
        <v>0</v>
      </c>
      <c r="S158" s="123">
        <v>0</v>
      </c>
      <c r="T158" s="124">
        <f t="shared" si="13"/>
        <v>0</v>
      </c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R158" s="125" t="s">
        <v>175</v>
      </c>
      <c r="AT158" s="125" t="s">
        <v>121</v>
      </c>
      <c r="AU158" s="125" t="s">
        <v>87</v>
      </c>
      <c r="AY158" s="8" t="s">
        <v>80</v>
      </c>
      <c r="BE158" s="126">
        <f t="shared" si="14"/>
        <v>0</v>
      </c>
      <c r="BF158" s="126">
        <f t="shared" si="15"/>
        <v>0</v>
      </c>
      <c r="BG158" s="126">
        <f t="shared" si="16"/>
        <v>0</v>
      </c>
      <c r="BH158" s="126">
        <f t="shared" si="17"/>
        <v>0</v>
      </c>
      <c r="BI158" s="126">
        <f t="shared" si="18"/>
        <v>0</v>
      </c>
      <c r="BJ158" s="8" t="s">
        <v>87</v>
      </c>
      <c r="BK158" s="126">
        <f t="shared" si="19"/>
        <v>0</v>
      </c>
      <c r="BL158" s="8" t="s">
        <v>175</v>
      </c>
      <c r="BM158" s="125" t="s">
        <v>196</v>
      </c>
    </row>
    <row r="159" spans="1:65" s="2" customFormat="1" ht="16.5" customHeight="1" x14ac:dyDescent="0.2">
      <c r="A159" s="17"/>
      <c r="B159" s="112"/>
      <c r="C159" s="127" t="s">
        <v>197</v>
      </c>
      <c r="D159" s="127" t="s">
        <v>121</v>
      </c>
      <c r="E159" s="128" t="s">
        <v>198</v>
      </c>
      <c r="F159" s="129" t="s">
        <v>199</v>
      </c>
      <c r="G159" s="130" t="s">
        <v>152</v>
      </c>
      <c r="H159" s="131">
        <v>60</v>
      </c>
      <c r="I159" s="132"/>
      <c r="J159" s="133">
        <f t="shared" si="10"/>
        <v>0</v>
      </c>
      <c r="K159" s="134"/>
      <c r="L159" s="135"/>
      <c r="M159" s="136" t="s">
        <v>0</v>
      </c>
      <c r="N159" s="137" t="s">
        <v>28</v>
      </c>
      <c r="O159" s="32"/>
      <c r="P159" s="123">
        <f t="shared" si="11"/>
        <v>0</v>
      </c>
      <c r="Q159" s="123">
        <v>2.1000000000000001E-4</v>
      </c>
      <c r="R159" s="123">
        <f t="shared" si="12"/>
        <v>1.26E-2</v>
      </c>
      <c r="S159" s="123">
        <v>0</v>
      </c>
      <c r="T159" s="124">
        <f t="shared" si="13"/>
        <v>0</v>
      </c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R159" s="125" t="s">
        <v>175</v>
      </c>
      <c r="AT159" s="125" t="s">
        <v>121</v>
      </c>
      <c r="AU159" s="125" t="s">
        <v>87</v>
      </c>
      <c r="AY159" s="8" t="s">
        <v>80</v>
      </c>
      <c r="BE159" s="126">
        <f t="shared" si="14"/>
        <v>0</v>
      </c>
      <c r="BF159" s="126">
        <f t="shared" si="15"/>
        <v>0</v>
      </c>
      <c r="BG159" s="126">
        <f t="shared" si="16"/>
        <v>0</v>
      </c>
      <c r="BH159" s="126">
        <f t="shared" si="17"/>
        <v>0</v>
      </c>
      <c r="BI159" s="126">
        <f t="shared" si="18"/>
        <v>0</v>
      </c>
      <c r="BJ159" s="8" t="s">
        <v>87</v>
      </c>
      <c r="BK159" s="126">
        <f t="shared" si="19"/>
        <v>0</v>
      </c>
      <c r="BL159" s="8" t="s">
        <v>175</v>
      </c>
      <c r="BM159" s="125" t="s">
        <v>200</v>
      </c>
    </row>
    <row r="160" spans="1:65" s="2" customFormat="1" ht="16.5" customHeight="1" x14ac:dyDescent="0.2">
      <c r="A160" s="17"/>
      <c r="B160" s="112"/>
      <c r="C160" s="113" t="s">
        <v>201</v>
      </c>
      <c r="D160" s="113" t="s">
        <v>82</v>
      </c>
      <c r="E160" s="114" t="s">
        <v>202</v>
      </c>
      <c r="F160" s="115" t="s">
        <v>203</v>
      </c>
      <c r="G160" s="116" t="s">
        <v>147</v>
      </c>
      <c r="H160" s="117">
        <v>1</v>
      </c>
      <c r="I160" s="118"/>
      <c r="J160" s="119">
        <f t="shared" si="10"/>
        <v>0</v>
      </c>
      <c r="K160" s="120"/>
      <c r="L160" s="18"/>
      <c r="M160" s="121" t="s">
        <v>0</v>
      </c>
      <c r="N160" s="122" t="s">
        <v>28</v>
      </c>
      <c r="O160" s="32"/>
      <c r="P160" s="123">
        <f t="shared" si="11"/>
        <v>0</v>
      </c>
      <c r="Q160" s="123">
        <v>0</v>
      </c>
      <c r="R160" s="123">
        <f t="shared" si="12"/>
        <v>0</v>
      </c>
      <c r="S160" s="123">
        <v>0</v>
      </c>
      <c r="T160" s="124">
        <f t="shared" si="13"/>
        <v>0</v>
      </c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R160" s="125" t="s">
        <v>204</v>
      </c>
      <c r="AT160" s="125" t="s">
        <v>82</v>
      </c>
      <c r="AU160" s="125" t="s">
        <v>87</v>
      </c>
      <c r="AY160" s="8" t="s">
        <v>80</v>
      </c>
      <c r="BE160" s="126">
        <f t="shared" si="14"/>
        <v>0</v>
      </c>
      <c r="BF160" s="126">
        <f t="shared" si="15"/>
        <v>0</v>
      </c>
      <c r="BG160" s="126">
        <f t="shared" si="16"/>
        <v>0</v>
      </c>
      <c r="BH160" s="126">
        <f t="shared" si="17"/>
        <v>0</v>
      </c>
      <c r="BI160" s="126">
        <f t="shared" si="18"/>
        <v>0</v>
      </c>
      <c r="BJ160" s="8" t="s">
        <v>87</v>
      </c>
      <c r="BK160" s="126">
        <f t="shared" si="19"/>
        <v>0</v>
      </c>
      <c r="BL160" s="8" t="s">
        <v>204</v>
      </c>
      <c r="BM160" s="125" t="s">
        <v>205</v>
      </c>
    </row>
    <row r="161" spans="1:65" s="2" customFormat="1" ht="24" customHeight="1" x14ac:dyDescent="0.2">
      <c r="A161" s="17"/>
      <c r="B161" s="112"/>
      <c r="C161" s="113" t="s">
        <v>206</v>
      </c>
      <c r="D161" s="113" t="s">
        <v>82</v>
      </c>
      <c r="E161" s="114" t="s">
        <v>207</v>
      </c>
      <c r="F161" s="115" t="s">
        <v>208</v>
      </c>
      <c r="G161" s="116" t="s">
        <v>147</v>
      </c>
      <c r="H161" s="117">
        <v>1</v>
      </c>
      <c r="I161" s="118"/>
      <c r="J161" s="119">
        <f t="shared" si="10"/>
        <v>0</v>
      </c>
      <c r="K161" s="120"/>
      <c r="L161" s="18"/>
      <c r="M161" s="121" t="s">
        <v>0</v>
      </c>
      <c r="N161" s="122" t="s">
        <v>28</v>
      </c>
      <c r="O161" s="32"/>
      <c r="P161" s="123">
        <f t="shared" si="11"/>
        <v>0</v>
      </c>
      <c r="Q161" s="123">
        <v>0</v>
      </c>
      <c r="R161" s="123">
        <f t="shared" si="12"/>
        <v>0</v>
      </c>
      <c r="S161" s="123">
        <v>0</v>
      </c>
      <c r="T161" s="124">
        <f t="shared" si="13"/>
        <v>0</v>
      </c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R161" s="125" t="s">
        <v>209</v>
      </c>
      <c r="AT161" s="125" t="s">
        <v>82</v>
      </c>
      <c r="AU161" s="125" t="s">
        <v>87</v>
      </c>
      <c r="AY161" s="8" t="s">
        <v>80</v>
      </c>
      <c r="BE161" s="126">
        <f t="shared" si="14"/>
        <v>0</v>
      </c>
      <c r="BF161" s="126">
        <f t="shared" si="15"/>
        <v>0</v>
      </c>
      <c r="BG161" s="126">
        <f t="shared" si="16"/>
        <v>0</v>
      </c>
      <c r="BH161" s="126">
        <f t="shared" si="17"/>
        <v>0</v>
      </c>
      <c r="BI161" s="126">
        <f t="shared" si="18"/>
        <v>0</v>
      </c>
      <c r="BJ161" s="8" t="s">
        <v>87</v>
      </c>
      <c r="BK161" s="126">
        <f t="shared" si="19"/>
        <v>0</v>
      </c>
      <c r="BL161" s="8" t="s">
        <v>209</v>
      </c>
      <c r="BM161" s="125" t="s">
        <v>210</v>
      </c>
    </row>
    <row r="162" spans="1:65" s="2" customFormat="1" ht="23.45" customHeight="1" x14ac:dyDescent="0.2">
      <c r="A162" s="17"/>
      <c r="B162" s="112"/>
      <c r="C162" s="113" t="s">
        <v>211</v>
      </c>
      <c r="D162" s="113" t="s">
        <v>82</v>
      </c>
      <c r="E162" s="114" t="s">
        <v>212</v>
      </c>
      <c r="F162" s="115" t="s">
        <v>213</v>
      </c>
      <c r="G162" s="116" t="s">
        <v>147</v>
      </c>
      <c r="H162" s="117">
        <v>1</v>
      </c>
      <c r="I162" s="118"/>
      <c r="J162" s="119">
        <f t="shared" si="10"/>
        <v>0</v>
      </c>
      <c r="K162" s="120"/>
      <c r="L162" s="18"/>
      <c r="M162" s="121" t="s">
        <v>0</v>
      </c>
      <c r="N162" s="122" t="s">
        <v>28</v>
      </c>
      <c r="O162" s="32"/>
      <c r="P162" s="123">
        <f t="shared" si="11"/>
        <v>0</v>
      </c>
      <c r="Q162" s="123">
        <v>0</v>
      </c>
      <c r="R162" s="123">
        <f t="shared" si="12"/>
        <v>0</v>
      </c>
      <c r="S162" s="123">
        <v>0</v>
      </c>
      <c r="T162" s="124">
        <f t="shared" si="13"/>
        <v>0</v>
      </c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R162" s="125" t="s">
        <v>214</v>
      </c>
      <c r="AT162" s="125" t="s">
        <v>82</v>
      </c>
      <c r="AU162" s="125" t="s">
        <v>87</v>
      </c>
      <c r="AY162" s="8" t="s">
        <v>80</v>
      </c>
      <c r="BE162" s="126">
        <f t="shared" si="14"/>
        <v>0</v>
      </c>
      <c r="BF162" s="126">
        <f t="shared" si="15"/>
        <v>0</v>
      </c>
      <c r="BG162" s="126">
        <f t="shared" si="16"/>
        <v>0</v>
      </c>
      <c r="BH162" s="126">
        <f t="shared" si="17"/>
        <v>0</v>
      </c>
      <c r="BI162" s="126">
        <f t="shared" si="18"/>
        <v>0</v>
      </c>
      <c r="BJ162" s="8" t="s">
        <v>87</v>
      </c>
      <c r="BK162" s="126">
        <f t="shared" si="19"/>
        <v>0</v>
      </c>
      <c r="BL162" s="8" t="s">
        <v>214</v>
      </c>
      <c r="BM162" s="125" t="s">
        <v>215</v>
      </c>
    </row>
    <row r="163" spans="1:65" s="7" customFormat="1" ht="25.9" customHeight="1" x14ac:dyDescent="0.2">
      <c r="B163" s="100"/>
      <c r="D163" s="101" t="s">
        <v>44</v>
      </c>
      <c r="E163" s="102" t="s">
        <v>216</v>
      </c>
      <c r="F163" s="102" t="s">
        <v>217</v>
      </c>
      <c r="I163" s="103"/>
      <c r="J163" s="87">
        <f>BK163</f>
        <v>0</v>
      </c>
      <c r="L163" s="100"/>
      <c r="M163" s="104"/>
      <c r="N163" s="105"/>
      <c r="O163" s="105"/>
      <c r="P163" s="106">
        <f>SUM(P164:P165)</f>
        <v>0</v>
      </c>
      <c r="Q163" s="105"/>
      <c r="R163" s="106">
        <f>SUM(R164:R165)</f>
        <v>0</v>
      </c>
      <c r="S163" s="105"/>
      <c r="T163" s="107">
        <f>SUM(T164:T165)</f>
        <v>0</v>
      </c>
      <c r="AR163" s="101" t="s">
        <v>86</v>
      </c>
      <c r="AT163" s="108" t="s">
        <v>44</v>
      </c>
      <c r="AU163" s="108" t="s">
        <v>45</v>
      </c>
      <c r="AY163" s="101" t="s">
        <v>80</v>
      </c>
      <c r="BK163" s="109">
        <f>SUM(BK164:BK165)</f>
        <v>0</v>
      </c>
    </row>
    <row r="164" spans="1:65" s="2" customFormat="1" ht="36" customHeight="1" x14ac:dyDescent="0.2">
      <c r="A164" s="17"/>
      <c r="B164" s="112"/>
      <c r="C164" s="113" t="s">
        <v>3</v>
      </c>
      <c r="D164" s="113" t="s">
        <v>82</v>
      </c>
      <c r="E164" s="114" t="s">
        <v>218</v>
      </c>
      <c r="F164" s="115" t="s">
        <v>219</v>
      </c>
      <c r="G164" s="116" t="s">
        <v>220</v>
      </c>
      <c r="H164" s="117">
        <v>66</v>
      </c>
      <c r="I164" s="118"/>
      <c r="J164" s="119">
        <f>ROUND(I164*H164,2)</f>
        <v>0</v>
      </c>
      <c r="K164" s="120"/>
      <c r="L164" s="18"/>
      <c r="M164" s="121" t="s">
        <v>0</v>
      </c>
      <c r="N164" s="122" t="s">
        <v>28</v>
      </c>
      <c r="O164" s="32"/>
      <c r="P164" s="123">
        <f>O164*H164</f>
        <v>0</v>
      </c>
      <c r="Q164" s="123">
        <v>0</v>
      </c>
      <c r="R164" s="123">
        <f>Q164*H164</f>
        <v>0</v>
      </c>
      <c r="S164" s="123">
        <v>0</v>
      </c>
      <c r="T164" s="124">
        <f>S164*H164</f>
        <v>0</v>
      </c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R164" s="125" t="s">
        <v>214</v>
      </c>
      <c r="AT164" s="125" t="s">
        <v>82</v>
      </c>
      <c r="AU164" s="125" t="s">
        <v>47</v>
      </c>
      <c r="AY164" s="8" t="s">
        <v>80</v>
      </c>
      <c r="BE164" s="126">
        <f>IF(N164="základná",J164,0)</f>
        <v>0</v>
      </c>
      <c r="BF164" s="126">
        <f>IF(N164="znížená",J164,0)</f>
        <v>0</v>
      </c>
      <c r="BG164" s="126">
        <f>IF(N164="zákl. prenesená",J164,0)</f>
        <v>0</v>
      </c>
      <c r="BH164" s="126">
        <f>IF(N164="zníž. prenesená",J164,0)</f>
        <v>0</v>
      </c>
      <c r="BI164" s="126">
        <f>IF(N164="nulová",J164,0)</f>
        <v>0</v>
      </c>
      <c r="BJ164" s="8" t="s">
        <v>87</v>
      </c>
      <c r="BK164" s="126">
        <f>ROUND(I164*H164,2)</f>
        <v>0</v>
      </c>
      <c r="BL164" s="8" t="s">
        <v>214</v>
      </c>
      <c r="BM164" s="125" t="s">
        <v>221</v>
      </c>
    </row>
    <row r="165" spans="1:65" s="2" customFormat="1" ht="36" customHeight="1" x14ac:dyDescent="0.2">
      <c r="A165" s="17"/>
      <c r="B165" s="112"/>
      <c r="C165" s="113" t="s">
        <v>222</v>
      </c>
      <c r="D165" s="113" t="s">
        <v>82</v>
      </c>
      <c r="E165" s="114" t="s">
        <v>223</v>
      </c>
      <c r="F165" s="115" t="s">
        <v>224</v>
      </c>
      <c r="G165" s="116" t="s">
        <v>220</v>
      </c>
      <c r="H165" s="117">
        <v>48</v>
      </c>
      <c r="I165" s="118"/>
      <c r="J165" s="119">
        <f>ROUND(I165*H165,2)</f>
        <v>0</v>
      </c>
      <c r="K165" s="120"/>
      <c r="L165" s="18"/>
      <c r="M165" s="121" t="s">
        <v>0</v>
      </c>
      <c r="N165" s="122" t="s">
        <v>28</v>
      </c>
      <c r="O165" s="32"/>
      <c r="P165" s="123">
        <f>O165*H165</f>
        <v>0</v>
      </c>
      <c r="Q165" s="123">
        <v>0</v>
      </c>
      <c r="R165" s="123">
        <f>Q165*H165</f>
        <v>0</v>
      </c>
      <c r="S165" s="123">
        <v>0</v>
      </c>
      <c r="T165" s="124">
        <f>S165*H165</f>
        <v>0</v>
      </c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R165" s="125" t="s">
        <v>214</v>
      </c>
      <c r="AT165" s="125" t="s">
        <v>82</v>
      </c>
      <c r="AU165" s="125" t="s">
        <v>47</v>
      </c>
      <c r="AY165" s="8" t="s">
        <v>80</v>
      </c>
      <c r="BE165" s="126">
        <f>IF(N165="základná",J165,0)</f>
        <v>0</v>
      </c>
      <c r="BF165" s="126">
        <f>IF(N165="znížená",J165,0)</f>
        <v>0</v>
      </c>
      <c r="BG165" s="126">
        <f>IF(N165="zákl. prenesená",J165,0)</f>
        <v>0</v>
      </c>
      <c r="BH165" s="126">
        <f>IF(N165="zníž. prenesená",J165,0)</f>
        <v>0</v>
      </c>
      <c r="BI165" s="126">
        <f>IF(N165="nulová",J165,0)</f>
        <v>0</v>
      </c>
      <c r="BJ165" s="8" t="s">
        <v>87</v>
      </c>
      <c r="BK165" s="126">
        <f>ROUND(I165*H165,2)</f>
        <v>0</v>
      </c>
      <c r="BL165" s="8" t="s">
        <v>214</v>
      </c>
      <c r="BM165" s="125" t="s">
        <v>225</v>
      </c>
    </row>
    <row r="166" spans="1:65" s="7" customFormat="1" ht="25.9" customHeight="1" x14ac:dyDescent="0.2">
      <c r="B166" s="100"/>
      <c r="D166" s="101" t="s">
        <v>44</v>
      </c>
      <c r="E166" s="102" t="s">
        <v>226</v>
      </c>
      <c r="F166" s="102" t="s">
        <v>227</v>
      </c>
      <c r="I166" s="103"/>
      <c r="J166" s="87">
        <f>BK166</f>
        <v>0</v>
      </c>
      <c r="L166" s="100"/>
      <c r="M166" s="104"/>
      <c r="N166" s="105"/>
      <c r="O166" s="105"/>
      <c r="P166" s="106">
        <f>SUM(P167:P169)</f>
        <v>0</v>
      </c>
      <c r="Q166" s="105"/>
      <c r="R166" s="106">
        <f>SUM(R167:R169)</f>
        <v>0</v>
      </c>
      <c r="S166" s="105"/>
      <c r="T166" s="107">
        <f>SUM(T167:T169)</f>
        <v>0</v>
      </c>
      <c r="AR166" s="101" t="s">
        <v>100</v>
      </c>
      <c r="AT166" s="108" t="s">
        <v>44</v>
      </c>
      <c r="AU166" s="108" t="s">
        <v>45</v>
      </c>
      <c r="AY166" s="101" t="s">
        <v>80</v>
      </c>
      <c r="BK166" s="109">
        <f>SUM(BK167:BK169)</f>
        <v>0</v>
      </c>
    </row>
    <row r="167" spans="1:65" s="2" customFormat="1" ht="36" customHeight="1" x14ac:dyDescent="0.2">
      <c r="A167" s="17"/>
      <c r="B167" s="112"/>
      <c r="C167" s="113" t="s">
        <v>228</v>
      </c>
      <c r="D167" s="113" t="s">
        <v>82</v>
      </c>
      <c r="E167" s="114" t="s">
        <v>229</v>
      </c>
      <c r="F167" s="115" t="s">
        <v>230</v>
      </c>
      <c r="G167" s="116" t="s">
        <v>147</v>
      </c>
      <c r="H167" s="117">
        <v>1</v>
      </c>
      <c r="I167" s="118"/>
      <c r="J167" s="119">
        <f>ROUND(I167*H167,2)</f>
        <v>0</v>
      </c>
      <c r="K167" s="120"/>
      <c r="L167" s="18"/>
      <c r="M167" s="121" t="s">
        <v>0</v>
      </c>
      <c r="N167" s="122" t="s">
        <v>28</v>
      </c>
      <c r="O167" s="32"/>
      <c r="P167" s="123">
        <f>O167*H167</f>
        <v>0</v>
      </c>
      <c r="Q167" s="123">
        <v>0</v>
      </c>
      <c r="R167" s="123">
        <f>Q167*H167</f>
        <v>0</v>
      </c>
      <c r="S167" s="123">
        <v>0</v>
      </c>
      <c r="T167" s="124">
        <f>S167*H167</f>
        <v>0</v>
      </c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R167" s="125" t="s">
        <v>209</v>
      </c>
      <c r="AT167" s="125" t="s">
        <v>82</v>
      </c>
      <c r="AU167" s="125" t="s">
        <v>47</v>
      </c>
      <c r="AY167" s="8" t="s">
        <v>80</v>
      </c>
      <c r="BE167" s="126">
        <f>IF(N167="základná",J167,0)</f>
        <v>0</v>
      </c>
      <c r="BF167" s="126">
        <f>IF(N167="znížená",J167,0)</f>
        <v>0</v>
      </c>
      <c r="BG167" s="126">
        <f>IF(N167="zákl. prenesená",J167,0)</f>
        <v>0</v>
      </c>
      <c r="BH167" s="126">
        <f>IF(N167="zníž. prenesená",J167,0)</f>
        <v>0</v>
      </c>
      <c r="BI167" s="126">
        <f>IF(N167="nulová",J167,0)</f>
        <v>0</v>
      </c>
      <c r="BJ167" s="8" t="s">
        <v>87</v>
      </c>
      <c r="BK167" s="126">
        <f>ROUND(I167*H167,2)</f>
        <v>0</v>
      </c>
      <c r="BL167" s="8" t="s">
        <v>209</v>
      </c>
      <c r="BM167" s="125" t="s">
        <v>231</v>
      </c>
    </row>
    <row r="168" spans="1:65" s="2" customFormat="1" ht="24" customHeight="1" x14ac:dyDescent="0.2">
      <c r="A168" s="17"/>
      <c r="B168" s="112"/>
      <c r="C168" s="113" t="s">
        <v>232</v>
      </c>
      <c r="D168" s="113" t="s">
        <v>82</v>
      </c>
      <c r="E168" s="114" t="s">
        <v>233</v>
      </c>
      <c r="F168" s="115" t="s">
        <v>234</v>
      </c>
      <c r="G168" s="116" t="s">
        <v>147</v>
      </c>
      <c r="H168" s="117">
        <v>1</v>
      </c>
      <c r="I168" s="118"/>
      <c r="J168" s="119">
        <f>ROUND(I168*H168,2)</f>
        <v>0</v>
      </c>
      <c r="K168" s="120"/>
      <c r="L168" s="18"/>
      <c r="M168" s="121" t="s">
        <v>0</v>
      </c>
      <c r="N168" s="122" t="s">
        <v>28</v>
      </c>
      <c r="O168" s="32"/>
      <c r="P168" s="123">
        <f>O168*H168</f>
        <v>0</v>
      </c>
      <c r="Q168" s="123">
        <v>0</v>
      </c>
      <c r="R168" s="123">
        <f>Q168*H168</f>
        <v>0</v>
      </c>
      <c r="S168" s="123">
        <v>0</v>
      </c>
      <c r="T168" s="124">
        <f>S168*H168</f>
        <v>0</v>
      </c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R168" s="125" t="s">
        <v>209</v>
      </c>
      <c r="AT168" s="125" t="s">
        <v>82</v>
      </c>
      <c r="AU168" s="125" t="s">
        <v>47</v>
      </c>
      <c r="AY168" s="8" t="s">
        <v>80</v>
      </c>
      <c r="BE168" s="126">
        <f>IF(N168="základná",J168,0)</f>
        <v>0</v>
      </c>
      <c r="BF168" s="126">
        <f>IF(N168="znížená",J168,0)</f>
        <v>0</v>
      </c>
      <c r="BG168" s="126">
        <f>IF(N168="zákl. prenesená",J168,0)</f>
        <v>0</v>
      </c>
      <c r="BH168" s="126">
        <f>IF(N168="zníž. prenesená",J168,0)</f>
        <v>0</v>
      </c>
      <c r="BI168" s="126">
        <f>IF(N168="nulová",J168,0)</f>
        <v>0</v>
      </c>
      <c r="BJ168" s="8" t="s">
        <v>87</v>
      </c>
      <c r="BK168" s="126">
        <f>ROUND(I168*H168,2)</f>
        <v>0</v>
      </c>
      <c r="BL168" s="8" t="s">
        <v>209</v>
      </c>
      <c r="BM168" s="125" t="s">
        <v>235</v>
      </c>
    </row>
    <row r="169" spans="1:65" s="2" customFormat="1" ht="24" customHeight="1" x14ac:dyDescent="0.2">
      <c r="A169" s="17"/>
      <c r="B169" s="112"/>
      <c r="C169" s="113" t="s">
        <v>236</v>
      </c>
      <c r="D169" s="113" t="s">
        <v>82</v>
      </c>
      <c r="E169" s="114" t="s">
        <v>237</v>
      </c>
      <c r="F169" s="115" t="s">
        <v>238</v>
      </c>
      <c r="G169" s="116" t="s">
        <v>147</v>
      </c>
      <c r="H169" s="117">
        <v>1</v>
      </c>
      <c r="I169" s="118"/>
      <c r="J169" s="119">
        <f>ROUND(I169*H169,2)</f>
        <v>0</v>
      </c>
      <c r="K169" s="120"/>
      <c r="L169" s="18"/>
      <c r="M169" s="121" t="s">
        <v>0</v>
      </c>
      <c r="N169" s="122" t="s">
        <v>28</v>
      </c>
      <c r="O169" s="32"/>
      <c r="P169" s="123">
        <f>O169*H169</f>
        <v>0</v>
      </c>
      <c r="Q169" s="123">
        <v>0</v>
      </c>
      <c r="R169" s="123">
        <f>Q169*H169</f>
        <v>0</v>
      </c>
      <c r="S169" s="123">
        <v>0</v>
      </c>
      <c r="T169" s="124">
        <f>S169*H169</f>
        <v>0</v>
      </c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R169" s="125" t="s">
        <v>209</v>
      </c>
      <c r="AT169" s="125" t="s">
        <v>82</v>
      </c>
      <c r="AU169" s="125" t="s">
        <v>47</v>
      </c>
      <c r="AY169" s="8" t="s">
        <v>80</v>
      </c>
      <c r="BE169" s="126">
        <f>IF(N169="základná",J169,0)</f>
        <v>0</v>
      </c>
      <c r="BF169" s="126">
        <f>IF(N169="znížená",J169,0)</f>
        <v>0</v>
      </c>
      <c r="BG169" s="126">
        <f>IF(N169="zákl. prenesená",J169,0)</f>
        <v>0</v>
      </c>
      <c r="BH169" s="126">
        <f>IF(N169="zníž. prenesená",J169,0)</f>
        <v>0</v>
      </c>
      <c r="BI169" s="126">
        <f>IF(N169="nulová",J169,0)</f>
        <v>0</v>
      </c>
      <c r="BJ169" s="8" t="s">
        <v>87</v>
      </c>
      <c r="BK169" s="126">
        <f>ROUND(I169*H169,2)</f>
        <v>0</v>
      </c>
      <c r="BL169" s="8" t="s">
        <v>209</v>
      </c>
      <c r="BM169" s="125" t="s">
        <v>239</v>
      </c>
    </row>
    <row r="170" spans="1:65" s="2" customFormat="1" ht="49.9" customHeight="1" x14ac:dyDescent="0.2">
      <c r="A170" s="17"/>
      <c r="B170" s="18"/>
      <c r="C170" s="17"/>
      <c r="D170" s="17"/>
      <c r="E170" s="102" t="s">
        <v>240</v>
      </c>
      <c r="F170" s="102" t="s">
        <v>241</v>
      </c>
      <c r="G170" s="17"/>
      <c r="H170" s="17"/>
      <c r="I170" s="45"/>
      <c r="J170" s="87">
        <f>BK170</f>
        <v>0</v>
      </c>
      <c r="K170" s="17"/>
      <c r="L170" s="18"/>
      <c r="M170" s="138"/>
      <c r="N170" s="139"/>
      <c r="O170" s="32"/>
      <c r="P170" s="32"/>
      <c r="Q170" s="32"/>
      <c r="R170" s="32"/>
      <c r="S170" s="32"/>
      <c r="T170" s="33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T170" s="8" t="s">
        <v>44</v>
      </c>
      <c r="AU170" s="8" t="s">
        <v>45</v>
      </c>
      <c r="AY170" s="8" t="s">
        <v>242</v>
      </c>
      <c r="BK170" s="126">
        <f>SUM(BK171:BK173)</f>
        <v>0</v>
      </c>
    </row>
    <row r="171" spans="1:65" s="2" customFormat="1" ht="16.350000000000001" customHeight="1" x14ac:dyDescent="0.2">
      <c r="A171" s="17"/>
      <c r="B171" s="18"/>
      <c r="C171" s="140" t="s">
        <v>0</v>
      </c>
      <c r="D171" s="140" t="s">
        <v>82</v>
      </c>
      <c r="E171" s="141" t="s">
        <v>0</v>
      </c>
      <c r="F171" s="142" t="s">
        <v>0</v>
      </c>
      <c r="G171" s="143" t="s">
        <v>0</v>
      </c>
      <c r="H171" s="144"/>
      <c r="I171" s="145"/>
      <c r="J171" s="146">
        <f>BK171</f>
        <v>0</v>
      </c>
      <c r="K171" s="147"/>
      <c r="L171" s="18"/>
      <c r="M171" s="148" t="s">
        <v>0</v>
      </c>
      <c r="N171" s="149" t="s">
        <v>28</v>
      </c>
      <c r="O171" s="32"/>
      <c r="P171" s="32"/>
      <c r="Q171" s="32"/>
      <c r="R171" s="32"/>
      <c r="S171" s="32"/>
      <c r="T171" s="33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T171" s="8" t="s">
        <v>242</v>
      </c>
      <c r="AU171" s="8" t="s">
        <v>47</v>
      </c>
      <c r="AY171" s="8" t="s">
        <v>242</v>
      </c>
      <c r="BE171" s="126">
        <f>IF(N171="základná",J171,0)</f>
        <v>0</v>
      </c>
      <c r="BF171" s="126">
        <f>IF(N171="znížená",J171,0)</f>
        <v>0</v>
      </c>
      <c r="BG171" s="126">
        <f>IF(N171="zákl. prenesená",J171,0)</f>
        <v>0</v>
      </c>
      <c r="BH171" s="126">
        <f>IF(N171="zníž. prenesená",J171,0)</f>
        <v>0</v>
      </c>
      <c r="BI171" s="126">
        <f>IF(N171="nulová",J171,0)</f>
        <v>0</v>
      </c>
      <c r="BJ171" s="8" t="s">
        <v>87</v>
      </c>
      <c r="BK171" s="126">
        <f>I171*H171</f>
        <v>0</v>
      </c>
    </row>
    <row r="172" spans="1:65" s="2" customFormat="1" ht="16.350000000000001" customHeight="1" x14ac:dyDescent="0.2">
      <c r="A172" s="17"/>
      <c r="B172" s="18"/>
      <c r="C172" s="140" t="s">
        <v>0</v>
      </c>
      <c r="D172" s="140" t="s">
        <v>82</v>
      </c>
      <c r="E172" s="141" t="s">
        <v>0</v>
      </c>
      <c r="F172" s="142" t="s">
        <v>0</v>
      </c>
      <c r="G172" s="143" t="s">
        <v>0</v>
      </c>
      <c r="H172" s="144"/>
      <c r="I172" s="145"/>
      <c r="J172" s="146">
        <f>BK172</f>
        <v>0</v>
      </c>
      <c r="K172" s="147"/>
      <c r="L172" s="18"/>
      <c r="M172" s="148" t="s">
        <v>0</v>
      </c>
      <c r="N172" s="149" t="s">
        <v>28</v>
      </c>
      <c r="O172" s="32"/>
      <c r="P172" s="32"/>
      <c r="Q172" s="32"/>
      <c r="R172" s="32"/>
      <c r="S172" s="32"/>
      <c r="T172" s="33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T172" s="8" t="s">
        <v>242</v>
      </c>
      <c r="AU172" s="8" t="s">
        <v>47</v>
      </c>
      <c r="AY172" s="8" t="s">
        <v>242</v>
      </c>
      <c r="BE172" s="126">
        <f>IF(N172="základná",J172,0)</f>
        <v>0</v>
      </c>
      <c r="BF172" s="126">
        <f>IF(N172="znížená",J172,0)</f>
        <v>0</v>
      </c>
      <c r="BG172" s="126">
        <f>IF(N172="zákl. prenesená",J172,0)</f>
        <v>0</v>
      </c>
      <c r="BH172" s="126">
        <f>IF(N172="zníž. prenesená",J172,0)</f>
        <v>0</v>
      </c>
      <c r="BI172" s="126">
        <f>IF(N172="nulová",J172,0)</f>
        <v>0</v>
      </c>
      <c r="BJ172" s="8" t="s">
        <v>87</v>
      </c>
      <c r="BK172" s="126">
        <f>I172*H172</f>
        <v>0</v>
      </c>
    </row>
    <row r="173" spans="1:65" s="2" customFormat="1" ht="16.350000000000001" customHeight="1" x14ac:dyDescent="0.2">
      <c r="A173" s="17"/>
      <c r="B173" s="18"/>
      <c r="C173" s="140" t="s">
        <v>0</v>
      </c>
      <c r="D173" s="140" t="s">
        <v>82</v>
      </c>
      <c r="E173" s="141" t="s">
        <v>0</v>
      </c>
      <c r="F173" s="142" t="s">
        <v>0</v>
      </c>
      <c r="G173" s="143" t="s">
        <v>0</v>
      </c>
      <c r="H173" s="144"/>
      <c r="I173" s="145"/>
      <c r="J173" s="146">
        <f>BK173</f>
        <v>0</v>
      </c>
      <c r="K173" s="147"/>
      <c r="L173" s="18"/>
      <c r="M173" s="148" t="s">
        <v>0</v>
      </c>
      <c r="N173" s="149" t="s">
        <v>28</v>
      </c>
      <c r="O173" s="150"/>
      <c r="P173" s="150"/>
      <c r="Q173" s="150"/>
      <c r="R173" s="150"/>
      <c r="S173" s="150"/>
      <c r="T173" s="151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T173" s="8" t="s">
        <v>242</v>
      </c>
      <c r="AU173" s="8" t="s">
        <v>47</v>
      </c>
      <c r="AY173" s="8" t="s">
        <v>242</v>
      </c>
      <c r="BE173" s="126">
        <f>IF(N173="základná",J173,0)</f>
        <v>0</v>
      </c>
      <c r="BF173" s="126">
        <f>IF(N173="znížená",J173,0)</f>
        <v>0</v>
      </c>
      <c r="BG173" s="126">
        <f>IF(N173="zákl. prenesená",J173,0)</f>
        <v>0</v>
      </c>
      <c r="BH173" s="126">
        <f>IF(N173="zníž. prenesená",J173,0)</f>
        <v>0</v>
      </c>
      <c r="BI173" s="126">
        <f>IF(N173="nulová",J173,0)</f>
        <v>0</v>
      </c>
      <c r="BJ173" s="8" t="s">
        <v>87</v>
      </c>
      <c r="BK173" s="126">
        <f>I173*H173</f>
        <v>0</v>
      </c>
    </row>
    <row r="174" spans="1:65" s="2" customFormat="1" ht="6.95" customHeight="1" x14ac:dyDescent="0.2">
      <c r="A174" s="17"/>
      <c r="B174" s="26"/>
      <c r="C174" s="27"/>
      <c r="D174" s="27"/>
      <c r="E174" s="27"/>
      <c r="F174" s="27"/>
      <c r="G174" s="27"/>
      <c r="H174" s="27"/>
      <c r="I174" s="69"/>
      <c r="J174" s="27"/>
      <c r="K174" s="27"/>
      <c r="L174" s="18"/>
      <c r="M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</row>
  </sheetData>
  <autoFilter ref="C125:K173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71:D174">
      <formula1>"K, M"</formula1>
    </dataValidation>
    <dataValidation type="list" allowBlank="1" showInputMessage="1" showErrorMessage="1" error="Povolené sú hodnoty základná, znížená, nulová." sqref="N171:N174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Zhotovenie ...</vt:lpstr>
      <vt:lpstr>'Zhotovenie ...'!Názvy_tlače</vt:lpstr>
      <vt:lpstr>'Zhotovenie 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Správca</dc:creator>
  <cp:lastModifiedBy>Správca</cp:lastModifiedBy>
  <dcterms:created xsi:type="dcterms:W3CDTF">2019-11-25T09:41:54Z</dcterms:created>
  <dcterms:modified xsi:type="dcterms:W3CDTF">2019-11-25T10:29:56Z</dcterms:modified>
</cp:coreProperties>
</file>